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اليومي'!$A$1:$S$61</definedName>
    <definedName name="_xlnm.Print_Area" localSheetId="10">'الجرد'!$M$1:$O$25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6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6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<sst xmlns="http://schemas.openxmlformats.org/spreadsheetml/2006/main" count="160" uniqueCount="114">
  <si>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</si>
  <si>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</si>
  <si>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</si>
  <si>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</si>
  <si>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</si>
  <si>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</si>
  <si>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</si>
  <si>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</si>
  <si>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</si>
  <si>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</si>
  <si>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</si>
  <si>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</si>
  <si>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</si>
  <si>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</si>
  <si>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</si>
  <si>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</si>
  <si>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</si>
  <si>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</si>
  <si>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</si>
  <si>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</si>
  <si>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</si>
  <si>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</si>
  <si>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</si>
  <si>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</si>
  <si>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</si>
  <si>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</si>
  <si>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</si>
  <si>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</si>
  <si>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</si>
  <si>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</si>
  <si>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</si>
  <si>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</si>
  <si>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</si>
  <si>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</si>
  <si>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</si>
  <si>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</si>
  <si>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</si>
  <si>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</si>
  <si>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</si>
  <si>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</si>
  <si>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</si>
  <si>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</si>
  <si>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</si>
  <si>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</si>
  <si>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</si>
  <si>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</si>
  <si>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</si>
  <si>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</si>
  <si>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</si>
  <si>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</si>
  <si>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</si>
  <si>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</si>
  <si>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</si>
  <si>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</si>
  <si>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</si>
  <si>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</si>
  <si>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</si>
  <si>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</si>
  <si>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</si>
  <si>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</si>
  <si>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</si>
  <si>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</si>
  <si>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</si>
  <si>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</si>
  <si>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</si>
  <si>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</si>
  <si>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</si>
  <si>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</si>
  <si>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</si>
  <si>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</si>
  <si>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</si>
  <si>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</si>
  <si>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</si>
  <si>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</si>
  <si>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</si>
  <si>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</si>
  <si>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</si>
  <si>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</si>
  <si>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</si>
  <si>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</si>
  <si>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</si>
  <si>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</si>
  <si>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</si>
  <si>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</si>
  <si>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</si>
  <si>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</si>
  <si>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</si>
  <si>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</si>
  <si>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</si>
  <si>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</si>
  <si>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طلب معلومات</t>
  </si>
  <si>
    <t>اجور تصليح كونغو البلدية - دار البناء</t>
  </si>
  <si>
    <t>عمولة ادارة حسابات</t>
  </si>
  <si>
    <t>فاتورة جوال البلدية - جوال</t>
  </si>
  <si>
    <t>فاتورة هاتف البلدية - الاتصالات الفلسطينية</t>
  </si>
  <si>
    <t>مبيعات كهرباء - الاتصالات الفلسطينة</t>
  </si>
  <si>
    <t>رسوم بناء - موفق سامي يوسف ملحم</t>
  </si>
  <si>
    <t>اشتراك مياه - موفق سامي يوسف ملحم</t>
  </si>
  <si>
    <t>رسوم بناء - اكرم عماد حسين الاطرش</t>
  </si>
  <si>
    <t xml:space="preserve">اشتراك كهرباء - احمد مصطفى عبد الله مرار </t>
  </si>
  <si>
    <t>اشتراك مياه - احمد محمد حمدان الشيخ ابراهيم</t>
  </si>
  <si>
    <t>اشتراك مياه - حازم خالد ابراهيم يحيى</t>
  </si>
  <si>
    <t>رسوم بناء - نائل ماجد خليل ملحم</t>
  </si>
  <si>
    <t>اشتراك كهرباء - زهدي شاهر زهدي يحيى</t>
  </si>
  <si>
    <t>شحن كهرباء مجاني - جميل رشدي رشيد صبيح</t>
  </si>
  <si>
    <t>ثمن حبر فاكس للبلدية - عالم الكمبيوتر</t>
  </si>
  <si>
    <t>طلب معلومات - دعاس ذياب</t>
  </si>
  <si>
    <t>طلب معلومات - زياد صوالحة</t>
  </si>
  <si>
    <t>طلب معلومات - بلال تحسين صبيح</t>
  </si>
  <si>
    <t>طلب معلومات - غازي ذياب</t>
  </si>
  <si>
    <t>مبيعات كهرباء - جوال</t>
  </si>
  <si>
    <t>مخالفة غرامة عداد - ابراهيم حافظ حسن ملحم</t>
  </si>
  <si>
    <t>2018 . 01 . 17</t>
  </si>
  <si>
    <t>مواصلات الى جنين - خالد راغب سعيد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</si>
</sst>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0" fillId="37" borderId="21" xfId="0" applyFont="1" applyFill="1" applyBorder="1" applyAlignment="1">
      <alignment horizontal="center" vertical="center"/>
    </xf>
    <xf numFmtId="0" fontId="60" fillId="37" borderId="22" xfId="0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8" fontId="60" fillId="37" borderId="22" xfId="0" applyNumberFormat="1" applyFont="1" applyFill="1" applyBorder="1" applyAlignment="1">
      <alignment horizontal="center" vertical="center"/>
    </xf>
    <xf numFmtId="188" fontId="60" fillId="37" borderId="24" xfId="0" applyNumberFormat="1" applyFont="1" applyFill="1" applyBorder="1" applyAlignment="1">
      <alignment horizontal="center" vertical="center"/>
    </xf>
    <xf numFmtId="188" fontId="60" fillId="37" borderId="25" xfId="0" applyNumberFormat="1" applyFont="1" applyFill="1" applyBorder="1" applyAlignment="1">
      <alignment horizontal="center" vertical="center"/>
    </xf>
    <xf numFmtId="188" fontId="60" fillId="37" borderId="26" xfId="0" applyNumberFormat="1" applyFont="1" applyFill="1" applyBorder="1" applyAlignment="1">
      <alignment horizontal="center" vertical="center"/>
    </xf>
    <xf numFmtId="186" fontId="60" fillId="37" borderId="23" xfId="0" applyNumberFormat="1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188" fontId="60" fillId="34" borderId="27" xfId="0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182" fontId="60" fillId="34" borderId="17" xfId="0" applyNumberFormat="1" applyFont="1" applyFill="1" applyBorder="1" applyAlignment="1">
      <alignment horizontal="center" vertical="center"/>
    </xf>
    <xf numFmtId="186" fontId="60" fillId="34" borderId="19" xfId="0" applyNumberFormat="1" applyFont="1" applyFill="1" applyBorder="1" applyAlignment="1">
      <alignment horizontal="center" vertical="center"/>
    </xf>
    <xf numFmtId="188" fontId="60" fillId="34" borderId="17" xfId="0" applyNumberFormat="1" applyFont="1" applyFill="1" applyBorder="1" applyAlignment="1">
      <alignment horizontal="center" vertical="center"/>
    </xf>
    <xf numFmtId="188" fontId="60" fillId="34" borderId="19" xfId="0" applyNumberFormat="1" applyFont="1" applyFill="1" applyBorder="1" applyAlignment="1">
      <alignment horizontal="center" vertical="center"/>
    </xf>
    <xf numFmtId="186" fontId="60" fillId="34" borderId="17" xfId="0" applyNumberFormat="1" applyFont="1" applyFill="1" applyBorder="1" applyAlignment="1">
      <alignment horizontal="center" vertical="center"/>
    </xf>
    <xf numFmtId="0" fontId="61" fillId="34" borderId="29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1" fillId="34" borderId="32" xfId="0" applyNumberFormat="1" applyFont="1" applyFill="1" applyBorder="1" applyAlignment="1">
      <alignment horizontal="center" vertical="center"/>
    </xf>
    <xf numFmtId="182" fontId="62" fillId="38" borderId="32" xfId="0" applyNumberFormat="1" applyFont="1" applyFill="1" applyBorder="1" applyAlignment="1">
      <alignment horizontal="center" vertical="center"/>
    </xf>
    <xf numFmtId="186" fontId="61" fillId="39" borderId="17" xfId="0" applyNumberFormat="1" applyFont="1" applyFill="1" applyBorder="1" applyAlignment="1">
      <alignment horizontal="center" vertical="center"/>
    </xf>
    <xf numFmtId="188" fontId="61" fillId="39" borderId="16" xfId="0" applyNumberFormat="1" applyFont="1" applyFill="1" applyBorder="1" applyAlignment="1">
      <alignment horizontal="center" vertical="center"/>
    </xf>
    <xf numFmtId="182" fontId="61" fillId="39" borderId="22" xfId="0" applyNumberFormat="1" applyFont="1" applyFill="1" applyBorder="1" applyAlignment="1">
      <alignment horizontal="center" vertical="center"/>
    </xf>
    <xf numFmtId="182" fontId="60" fillId="39" borderId="33" xfId="0" applyNumberFormat="1" applyFont="1" applyFill="1" applyBorder="1" applyAlignment="1">
      <alignment horizontal="center" vertical="center"/>
    </xf>
    <xf numFmtId="188" fontId="61" fillId="39" borderId="0" xfId="0" applyNumberFormat="1" applyFont="1" applyFill="1" applyBorder="1" applyAlignment="1">
      <alignment horizontal="center" vertical="center"/>
    </xf>
    <xf numFmtId="188" fontId="61" fillId="39" borderId="34" xfId="0" applyNumberFormat="1" applyFont="1" applyFill="1" applyBorder="1" applyAlignment="1">
      <alignment horizontal="center" vertical="center"/>
    </xf>
    <xf numFmtId="188" fontId="61" fillId="39" borderId="22" xfId="0" applyNumberFormat="1" applyFont="1" applyFill="1" applyBorder="1" applyAlignment="1">
      <alignment horizontal="center" vertical="center"/>
    </xf>
    <xf numFmtId="188" fontId="61" fillId="39" borderId="12" xfId="0" applyNumberFormat="1" applyFont="1" applyFill="1" applyBorder="1" applyAlignment="1">
      <alignment horizontal="center" vertical="center"/>
    </xf>
    <xf numFmtId="186" fontId="61" fillId="39" borderId="11" xfId="0" applyNumberFormat="1" applyFont="1" applyFill="1" applyBorder="1" applyAlignment="1">
      <alignment horizontal="center" vertical="center"/>
    </xf>
    <xf numFmtId="188" fontId="61" fillId="39" borderId="10" xfId="0" applyNumberFormat="1" applyFont="1" applyFill="1" applyBorder="1" applyAlignment="1">
      <alignment horizontal="center" vertical="center"/>
    </xf>
    <xf numFmtId="0" fontId="60" fillId="39" borderId="17" xfId="0" applyFont="1" applyFill="1" applyBorder="1" applyAlignment="1">
      <alignment horizontal="center" vertical="center"/>
    </xf>
    <xf numFmtId="0" fontId="63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3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3" fillId="39" borderId="37" xfId="0" applyFont="1" applyFill="1" applyBorder="1" applyAlignment="1">
      <alignment horizontal="center" vertical="center"/>
    </xf>
    <xf numFmtId="185" fontId="63" fillId="34" borderId="29" xfId="0" applyNumberFormat="1" applyFont="1" applyFill="1" applyBorder="1" applyAlignment="1">
      <alignment horizontal="center" vertical="center"/>
    </xf>
    <xf numFmtId="185" fontId="63" fillId="34" borderId="38" xfId="0" applyNumberFormat="1" applyFont="1" applyFill="1" applyBorder="1" applyAlignment="1">
      <alignment horizontal="center" vertical="center"/>
    </xf>
    <xf numFmtId="182" fontId="64" fillId="37" borderId="29" xfId="0" applyNumberFormat="1" applyFont="1" applyFill="1" applyBorder="1" applyAlignment="1">
      <alignment horizontal="center" vertical="center"/>
    </xf>
    <xf numFmtId="182" fontId="64" fillId="37" borderId="31" xfId="0" applyNumberFormat="1" applyFont="1" applyFill="1" applyBorder="1" applyAlignment="1">
      <alignment horizontal="center" vertical="center"/>
    </xf>
    <xf numFmtId="182" fontId="64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4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4" fillId="34" borderId="40" xfId="0" applyNumberFormat="1" applyFont="1" applyFill="1" applyBorder="1" applyAlignment="1">
      <alignment horizontal="center" vertical="center"/>
    </xf>
    <xf numFmtId="182" fontId="64" fillId="35" borderId="39" xfId="0" applyNumberFormat="1" applyFont="1" applyFill="1" applyBorder="1" applyAlignment="1">
      <alignment horizontal="center" vertical="center"/>
    </xf>
    <xf numFmtId="182" fontId="64" fillId="35" borderId="40" xfId="0" applyNumberFormat="1" applyFont="1" applyFill="1" applyBorder="1" applyAlignment="1">
      <alignment horizontal="center" vertical="center"/>
    </xf>
    <xf numFmtId="182" fontId="64" fillId="37" borderId="39" xfId="0" applyNumberFormat="1" applyFont="1" applyFill="1" applyBorder="1" applyAlignment="1">
      <alignment horizontal="center" vertical="center"/>
    </xf>
    <xf numFmtId="182" fontId="64" fillId="37" borderId="41" xfId="0" applyNumberFormat="1" applyFont="1" applyFill="1" applyBorder="1" applyAlignment="1">
      <alignment horizontal="center" vertical="center"/>
    </xf>
    <xf numFmtId="182" fontId="64" fillId="39" borderId="42" xfId="0" applyNumberFormat="1" applyFont="1" applyFill="1" applyBorder="1" applyAlignment="1">
      <alignment horizontal="center" vertical="center"/>
    </xf>
    <xf numFmtId="182" fontId="64" fillId="34" borderId="43" xfId="0" applyNumberFormat="1" applyFont="1" applyFill="1" applyBorder="1" applyAlignment="1">
      <alignment horizontal="center"/>
    </xf>
    <xf numFmtId="182" fontId="64" fillId="34" borderId="44" xfId="0" applyNumberFormat="1" applyFont="1" applyFill="1" applyBorder="1" applyAlignment="1">
      <alignment horizontal="center" vertical="center"/>
    </xf>
    <xf numFmtId="182" fontId="64" fillId="35" borderId="44" xfId="0" applyNumberFormat="1" applyFont="1" applyFill="1" applyBorder="1" applyAlignment="1">
      <alignment horizontal="center" vertical="center"/>
    </xf>
    <xf numFmtId="182" fontId="64" fillId="37" borderId="44" xfId="0" applyNumberFormat="1" applyFont="1" applyFill="1" applyBorder="1" applyAlignment="1">
      <alignment horizontal="center" vertical="center"/>
    </xf>
    <xf numFmtId="182" fontId="64" fillId="34" borderId="32" xfId="0" applyNumberFormat="1" applyFont="1" applyFill="1" applyBorder="1" applyAlignment="1">
      <alignment horizontal="center" vertical="center"/>
    </xf>
    <xf numFmtId="182" fontId="64" fillId="35" borderId="32" xfId="0" applyNumberFormat="1" applyFont="1" applyFill="1" applyBorder="1" applyAlignment="1">
      <alignment horizontal="center" vertical="center"/>
    </xf>
    <xf numFmtId="182" fontId="64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4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60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60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188" fontId="60" fillId="34" borderId="18" xfId="0" applyNumberFormat="1" applyFont="1" applyFill="1" applyBorder="1" applyAlignment="1">
      <alignment horizontal="center" vertical="center"/>
    </xf>
    <xf numFmtId="188" fontId="60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2" fillId="38" borderId="32" xfId="0" applyNumberFormat="1" applyFont="1" applyFill="1" applyBorder="1" applyAlignment="1">
      <alignment horizontal="center" vertical="center"/>
    </xf>
    <xf numFmtId="188" fontId="60" fillId="37" borderId="27" xfId="0" applyNumberFormat="1" applyFont="1" applyFill="1" applyBorder="1" applyAlignment="1">
      <alignment horizontal="center" vertical="center"/>
    </xf>
    <xf numFmtId="0" fontId="63" fillId="34" borderId="47" xfId="0" applyFont="1" applyFill="1" applyBorder="1" applyAlignment="1">
      <alignment horizontal="center" vertical="center"/>
    </xf>
    <xf numFmtId="0" fontId="61" fillId="34" borderId="48" xfId="0" applyFont="1" applyFill="1" applyBorder="1" applyAlignment="1">
      <alignment horizontal="center" vertical="center"/>
    </xf>
    <xf numFmtId="186" fontId="63" fillId="0" borderId="0" xfId="0" applyNumberFormat="1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5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6" fillId="36" borderId="16" xfId="0" applyFont="1" applyFill="1" applyBorder="1" applyAlignment="1">
      <alignment horizontal="center"/>
    </xf>
    <xf numFmtId="188" fontId="60" fillId="39" borderId="10" xfId="0" applyNumberFormat="1" applyFont="1" applyFill="1" applyBorder="1" applyAlignment="1">
      <alignment horizontal="center" vertical="center"/>
    </xf>
    <xf numFmtId="188" fontId="60" fillId="37" borderId="14" xfId="0" applyNumberFormat="1" applyFont="1" applyFill="1" applyBorder="1" applyAlignment="1">
      <alignment horizontal="center"/>
    </xf>
    <xf numFmtId="188" fontId="60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60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1" fillId="39" borderId="19" xfId="0" applyFont="1" applyFill="1" applyBorder="1" applyAlignment="1">
      <alignment vertical="center" wrapText="1"/>
    </xf>
    <xf numFmtId="0" fontId="61" fillId="39" borderId="18" xfId="0" applyFont="1" applyFill="1" applyBorder="1" applyAlignment="1">
      <alignment vertical="center" wrapText="1"/>
    </xf>
    <xf numFmtId="0" fontId="67" fillId="34" borderId="32" xfId="0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182" fontId="67" fillId="37" borderId="32" xfId="0" applyNumberFormat="1" applyFont="1" applyFill="1" applyBorder="1" applyAlignment="1">
      <alignment horizontal="center" vertical="center"/>
    </xf>
    <xf numFmtId="0" fontId="67" fillId="37" borderId="32" xfId="0" applyFont="1" applyFill="1" applyBorder="1" applyAlignment="1">
      <alignment horizontal="center" vertical="center"/>
    </xf>
    <xf numFmtId="0" fontId="67" fillId="35" borderId="41" xfId="0" applyFont="1" applyFill="1" applyBorder="1" applyAlignment="1">
      <alignment vertical="center"/>
    </xf>
    <xf numFmtId="188" fontId="67" fillId="37" borderId="32" xfId="0" applyNumberFormat="1" applyFont="1" applyFill="1" applyBorder="1" applyAlignment="1">
      <alignment horizontal="center" vertical="center"/>
    </xf>
    <xf numFmtId="0" fontId="67" fillId="37" borderId="4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vertical="center"/>
    </xf>
    <xf numFmtId="188" fontId="67" fillId="34" borderId="32" xfId="0" applyNumberFormat="1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182" fontId="64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60" fillId="37" borderId="23" xfId="0" applyNumberFormat="1" applyFont="1" applyFill="1" applyBorder="1" applyAlignment="1">
      <alignment horizontal="center" vertical="center"/>
    </xf>
    <xf numFmtId="4" fontId="60" fillId="37" borderId="13" xfId="0" applyNumberFormat="1" applyFont="1" applyFill="1" applyBorder="1" applyAlignment="1">
      <alignment horizontal="center"/>
    </xf>
    <xf numFmtId="182" fontId="61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8" fontId="60" fillId="39" borderId="17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3" fillId="39" borderId="46" xfId="0" applyFont="1" applyFill="1" applyBorder="1" applyAlignment="1">
      <alignment horizontal="center" vertical="center"/>
    </xf>
    <xf numFmtId="182" fontId="60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182" fontId="60" fillId="34" borderId="18" xfId="0" applyNumberFormat="1" applyFont="1" applyFill="1" applyBorder="1" applyAlignment="1">
      <alignment horizontal="center" vertical="center"/>
    </xf>
    <xf numFmtId="182" fontId="60" fillId="39" borderId="34" xfId="0" applyNumberFormat="1" applyFont="1" applyFill="1" applyBorder="1" applyAlignment="1">
      <alignment horizontal="center" vertical="center"/>
    </xf>
    <xf numFmtId="182" fontId="60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60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188" fontId="60" fillId="36" borderId="17" xfId="0" applyNumberFormat="1" applyFont="1" applyFill="1" applyBorder="1" applyAlignment="1">
      <alignment horizontal="center" vertical="center"/>
    </xf>
    <xf numFmtId="188" fontId="60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 vertical="center"/>
    </xf>
    <xf numFmtId="0" fontId="61" fillId="39" borderId="19" xfId="0" applyFont="1" applyFill="1" applyBorder="1" applyAlignment="1">
      <alignment vertical="center"/>
    </xf>
    <xf numFmtId="0" fontId="68" fillId="39" borderId="18" xfId="0" applyFont="1" applyFill="1" applyBorder="1" applyAlignment="1">
      <alignment horizontal="center" vertical="center"/>
    </xf>
    <xf numFmtId="0" fontId="61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1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1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186" fontId="63" fillId="39" borderId="22" xfId="0" applyNumberFormat="1" applyFont="1" applyFill="1" applyBorder="1" applyAlignment="1">
      <alignment horizontal="center" vertical="center"/>
    </xf>
    <xf numFmtId="186" fontId="63" fillId="39" borderId="51" xfId="0" applyNumberFormat="1" applyFont="1" applyFill="1" applyBorder="1" applyAlignment="1">
      <alignment horizontal="center" vertical="center"/>
    </xf>
    <xf numFmtId="0" fontId="61" fillId="39" borderId="16" xfId="0" applyFont="1" applyFill="1" applyBorder="1" applyAlignment="1">
      <alignment horizontal="center" vertical="center"/>
    </xf>
    <xf numFmtId="0" fontId="61" fillId="39" borderId="19" xfId="0" applyFont="1" applyFill="1" applyBorder="1" applyAlignment="1">
      <alignment horizontal="center" vertical="center"/>
    </xf>
    <xf numFmtId="0" fontId="61" fillId="39" borderId="52" xfId="0" applyFont="1" applyFill="1" applyBorder="1" applyAlignment="1">
      <alignment horizontal="center" vertical="center"/>
    </xf>
    <xf numFmtId="0" fontId="61" fillId="39" borderId="53" xfId="0" applyFont="1" applyFill="1" applyBorder="1" applyAlignment="1">
      <alignment horizontal="center" vertical="center"/>
    </xf>
    <xf numFmtId="0" fontId="61" fillId="39" borderId="47" xfId="0" applyFont="1" applyFill="1" applyBorder="1" applyAlignment="1">
      <alignment horizontal="center" vertical="center"/>
    </xf>
    <xf numFmtId="0" fontId="61" fillId="39" borderId="33" xfId="0" applyFont="1" applyFill="1" applyBorder="1" applyAlignment="1">
      <alignment horizontal="center" vertical="center"/>
    </xf>
    <xf numFmtId="0" fontId="61" fillId="39" borderId="46" xfId="0" applyFont="1" applyFill="1" applyBorder="1" applyAlignment="1">
      <alignment horizontal="center" vertical="center"/>
    </xf>
    <xf numFmtId="0" fontId="61" fillId="39" borderId="19" xfId="0" applyFont="1" applyFill="1" applyBorder="1" applyAlignment="1">
      <alignment horizontal="center" vertical="center" wrapText="1"/>
    </xf>
    <xf numFmtId="0" fontId="61" fillId="36" borderId="33" xfId="0" applyFont="1" applyFill="1" applyBorder="1" applyAlignment="1">
      <alignment horizontal="center" vertical="center"/>
    </xf>
    <xf numFmtId="0" fontId="69" fillId="39" borderId="53" xfId="0" applyFont="1" applyFill="1" applyBorder="1" applyAlignment="1">
      <alignment vertical="center"/>
    </xf>
    <xf numFmtId="0" fontId="61" fillId="34" borderId="19" xfId="0" applyFont="1" applyFill="1" applyBorder="1" applyAlignment="1">
      <alignment horizontal="center" vertical="center"/>
    </xf>
    <xf numFmtId="188" fontId="61" fillId="39" borderId="19" xfId="0" applyNumberFormat="1" applyFont="1" applyFill="1" applyBorder="1" applyAlignment="1">
      <alignment horizontal="center" vertical="center"/>
    </xf>
    <xf numFmtId="188" fontId="61" fillId="39" borderId="18" xfId="0" applyNumberFormat="1" applyFont="1" applyFill="1" applyBorder="1" applyAlignment="1">
      <alignment horizontal="center" vertical="center"/>
    </xf>
    <xf numFmtId="182" fontId="63" fillId="39" borderId="19" xfId="0" applyNumberFormat="1" applyFont="1" applyFill="1" applyBorder="1" applyAlignment="1">
      <alignment horizontal="center" vertical="center"/>
    </xf>
    <xf numFmtId="182" fontId="63" fillId="39" borderId="33" xfId="0" applyNumberFormat="1" applyFont="1" applyFill="1" applyBorder="1" applyAlignment="1">
      <alignment horizontal="center" vertical="center"/>
    </xf>
    <xf numFmtId="182" fontId="63" fillId="39" borderId="18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45" xfId="0" applyFont="1" applyFill="1" applyBorder="1" applyAlignment="1">
      <alignment horizontal="center" vertical="center"/>
    </xf>
    <xf numFmtId="0" fontId="61" fillId="39" borderId="22" xfId="0" applyFont="1" applyFill="1" applyBorder="1" applyAlignment="1">
      <alignment horizontal="center" vertical="center"/>
    </xf>
    <xf numFmtId="0" fontId="61" fillId="39" borderId="51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horizontal="center" vertical="center"/>
    </xf>
    <xf numFmtId="0" fontId="61" fillId="39" borderId="55" xfId="0" applyFont="1" applyFill="1" applyBorder="1" applyAlignment="1">
      <alignment horizontal="center" vertical="center"/>
    </xf>
    <xf numFmtId="186" fontId="63" fillId="39" borderId="47" xfId="0" applyNumberFormat="1" applyFont="1" applyFill="1" applyBorder="1" applyAlignment="1">
      <alignment horizontal="center" vertical="center"/>
    </xf>
    <xf numFmtId="186" fontId="63" fillId="39" borderId="12" xfId="0" applyNumberFormat="1" applyFont="1" applyFill="1" applyBorder="1" applyAlignment="1">
      <alignment horizontal="center" vertical="center"/>
    </xf>
    <xf numFmtId="182" fontId="64" fillId="34" borderId="41" xfId="0" applyNumberFormat="1" applyFont="1" applyFill="1" applyBorder="1" applyAlignment="1">
      <alignment horizontal="center" vertical="center"/>
    </xf>
    <xf numFmtId="182" fontId="64" fillId="34" borderId="37" xfId="0" applyNumberFormat="1" applyFont="1" applyFill="1" applyBorder="1" applyAlignment="1">
      <alignment horizontal="center" vertical="center"/>
    </xf>
    <xf numFmtId="182" fontId="64" fillId="34" borderId="56" xfId="0" applyNumberFormat="1" applyFont="1" applyFill="1" applyBorder="1" applyAlignment="1">
      <alignment horizontal="center" vertical="center"/>
    </xf>
    <xf numFmtId="182" fontId="64" fillId="34" borderId="35" xfId="0" applyNumberFormat="1" applyFont="1" applyFill="1" applyBorder="1" applyAlignment="1">
      <alignment horizontal="center" vertical="center"/>
    </xf>
    <xf numFmtId="182" fontId="64" fillId="34" borderId="57" xfId="0" applyNumberFormat="1" applyFont="1" applyFill="1" applyBorder="1" applyAlignment="1">
      <alignment horizontal="center" vertical="center"/>
    </xf>
    <xf numFmtId="182" fontId="64" fillId="34" borderId="36" xfId="0" applyNumberFormat="1" applyFont="1" applyFill="1" applyBorder="1" applyAlignment="1">
      <alignment horizontal="center" vertical="center"/>
    </xf>
    <xf numFmtId="182" fontId="64" fillId="35" borderId="35" xfId="0" applyNumberFormat="1" applyFont="1" applyFill="1" applyBorder="1" applyAlignment="1">
      <alignment horizontal="center" vertical="center"/>
    </xf>
    <xf numFmtId="182" fontId="64" fillId="35" borderId="57" xfId="0" applyNumberFormat="1" applyFont="1" applyFill="1" applyBorder="1" applyAlignment="1">
      <alignment horizontal="center" vertical="center"/>
    </xf>
    <xf numFmtId="182" fontId="64" fillId="35" borderId="36" xfId="0" applyNumberFormat="1" applyFont="1" applyFill="1" applyBorder="1" applyAlignment="1">
      <alignment horizontal="center" vertical="center"/>
    </xf>
    <xf numFmtId="182" fontId="64" fillId="37" borderId="35" xfId="0" applyNumberFormat="1" applyFont="1" applyFill="1" applyBorder="1" applyAlignment="1">
      <alignment horizontal="center" vertical="center"/>
    </xf>
    <xf numFmtId="182" fontId="64" fillId="37" borderId="57" xfId="0" applyNumberFormat="1" applyFont="1" applyFill="1" applyBorder="1" applyAlignment="1">
      <alignment horizontal="center" vertical="center"/>
    </xf>
    <xf numFmtId="182" fontId="64" fillId="34" borderId="21" xfId="0" applyNumberFormat="1" applyFont="1" applyFill="1" applyBorder="1" applyAlignment="1">
      <alignment horizontal="center" vertical="center"/>
    </xf>
    <xf numFmtId="182" fontId="64" fillId="34" borderId="25" xfId="0" applyNumberFormat="1" applyFont="1" applyFill="1" applyBorder="1" applyAlignment="1">
      <alignment horizontal="center" vertical="center"/>
    </xf>
    <xf numFmtId="182" fontId="64" fillId="35" borderId="21" xfId="0" applyNumberFormat="1" applyFont="1" applyFill="1" applyBorder="1" applyAlignment="1">
      <alignment horizontal="center" vertical="center"/>
    </xf>
    <xf numFmtId="182" fontId="64" fillId="35" borderId="25" xfId="0" applyNumberFormat="1" applyFont="1" applyFill="1" applyBorder="1" applyAlignment="1">
      <alignment horizontal="center" vertical="center"/>
    </xf>
    <xf numFmtId="182" fontId="64" fillId="37" borderId="21" xfId="0" applyNumberFormat="1" applyFont="1" applyFill="1" applyBorder="1" applyAlignment="1">
      <alignment horizontal="center" vertical="center"/>
    </xf>
    <xf numFmtId="182" fontId="64" fillId="37" borderId="24" xfId="0" applyNumberFormat="1" applyFont="1" applyFill="1" applyBorder="1" applyAlignment="1">
      <alignment horizontal="center" vertical="center"/>
    </xf>
    <xf numFmtId="182" fontId="64" fillId="35" borderId="41" xfId="0" applyNumberFormat="1" applyFont="1" applyFill="1" applyBorder="1" applyAlignment="1">
      <alignment horizontal="center" vertical="center"/>
    </xf>
    <xf numFmtId="182" fontId="64" fillId="35" borderId="56" xfId="0" applyNumberFormat="1" applyFont="1" applyFill="1" applyBorder="1" applyAlignment="1">
      <alignment horizontal="center" vertical="center"/>
    </xf>
    <xf numFmtId="182" fontId="64" fillId="37" borderId="41" xfId="0" applyNumberFormat="1" applyFont="1" applyFill="1" applyBorder="1" applyAlignment="1">
      <alignment horizontal="center" vertical="center"/>
    </xf>
    <xf numFmtId="182" fontId="64" fillId="37" borderId="15" xfId="0" applyNumberFormat="1" applyFont="1" applyFill="1" applyBorder="1" applyAlignment="1">
      <alignment horizontal="center" vertical="center"/>
    </xf>
    <xf numFmtId="182" fontId="64" fillId="37" borderId="56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0" xfId="0" applyNumberFormat="1" applyFont="1" applyBorder="1" applyAlignment="1">
      <alignment horizontal="center" vertical="center"/>
    </xf>
    <xf numFmtId="0" fontId="63" fillId="34" borderId="61" xfId="0" applyFont="1" applyFill="1" applyBorder="1" applyAlignment="1">
      <alignment horizontal="center" vertical="center"/>
    </xf>
    <xf numFmtId="0" fontId="63" fillId="34" borderId="36" xfId="0" applyFont="1" applyFill="1" applyBorder="1" applyAlignment="1">
      <alignment horizontal="center" vertical="center"/>
    </xf>
    <xf numFmtId="0" fontId="63" fillId="34" borderId="62" xfId="0" applyFont="1" applyFill="1" applyBorder="1" applyAlignment="1">
      <alignment horizontal="center" vertical="center"/>
    </xf>
    <xf numFmtId="0" fontId="63" fillId="34" borderId="63" xfId="0" applyFont="1" applyFill="1" applyBorder="1" applyAlignment="1">
      <alignment horizontal="center" vertical="center"/>
    </xf>
    <xf numFmtId="0" fontId="63" fillId="34" borderId="5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rightToLeft="1" tabSelected="1" workbookViewId="0" topLeftCell="A1">
      <pane ySplit="5" topLeftCell="A39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54.5742187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06" t="s">
        <v>112</v>
      </c>
      <c r="C1" s="206"/>
      <c r="D1" s="206"/>
      <c r="E1" s="206"/>
      <c r="F1" s="206"/>
      <c r="G1" s="206"/>
      <c r="H1" s="206"/>
      <c r="I1" s="20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199" t="s">
        <v>32</v>
      </c>
      <c r="C2" s="200"/>
      <c r="D2" s="200"/>
      <c r="E2" s="200"/>
      <c r="F2" s="200"/>
      <c r="G2" s="200"/>
      <c r="H2" s="201"/>
      <c r="I2" s="202"/>
      <c r="J2" s="203" t="s">
        <v>21</v>
      </c>
      <c r="K2" s="204"/>
      <c r="L2" s="204"/>
      <c r="M2" s="204"/>
      <c r="N2" s="204"/>
      <c r="O2" s="204"/>
      <c r="P2" s="204"/>
      <c r="Q2" s="204"/>
      <c r="R2" s="204"/>
      <c r="S2" s="204"/>
      <c r="T2" s="205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19" t="s">
        <v>16</v>
      </c>
      <c r="C3" s="217" t="s">
        <v>34</v>
      </c>
      <c r="D3" s="212" t="s">
        <v>4</v>
      </c>
      <c r="E3" s="212"/>
      <c r="F3" s="213"/>
      <c r="G3" s="214"/>
      <c r="H3" s="221" t="s">
        <v>2</v>
      </c>
      <c r="I3" s="197" t="s">
        <v>1</v>
      </c>
      <c r="J3" s="210" t="s">
        <v>4</v>
      </c>
      <c r="K3" s="210"/>
      <c r="L3" s="210"/>
      <c r="M3" s="210"/>
      <c r="N3" s="210"/>
      <c r="O3" s="210"/>
      <c r="P3" s="211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20"/>
      <c r="C4" s="218"/>
      <c r="D4" s="66" t="s">
        <v>17</v>
      </c>
      <c r="E4" s="67" t="s">
        <v>37</v>
      </c>
      <c r="F4" s="165" t="s">
        <v>85</v>
      </c>
      <c r="G4" s="160" t="s">
        <v>43</v>
      </c>
      <c r="H4" s="222"/>
      <c r="I4" s="198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88</v>
      </c>
      <c r="B5" s="40">
        <v>81</v>
      </c>
      <c r="C5" s="41">
        <v>971</v>
      </c>
      <c r="D5" s="42">
        <v>1186</v>
      </c>
      <c r="E5" s="43">
        <v>0</v>
      </c>
      <c r="F5" s="166">
        <v>0</v>
      </c>
      <c r="G5" s="161">
        <v>0</v>
      </c>
      <c r="H5" s="106">
        <v>329.316</v>
      </c>
      <c r="I5" s="116">
        <v>0</v>
      </c>
      <c r="J5" s="113">
        <v>8695.16</v>
      </c>
      <c r="K5" s="45">
        <v>-25615.87</v>
      </c>
      <c r="L5" s="44">
        <v>12770.16</v>
      </c>
      <c r="M5" s="46">
        <v>90456</v>
      </c>
      <c r="N5" s="151">
        <v>1591.45</v>
      </c>
      <c r="O5" s="44">
        <v>7936</v>
      </c>
      <c r="P5" s="45">
        <v>1201.69</v>
      </c>
      <c r="Q5" s="48">
        <v>2749.725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90</v>
      </c>
      <c r="B6" s="8">
        <f>B5+1</f>
        <v>82</v>
      </c>
      <c r="C6" s="9"/>
      <c r="D6" s="10">
        <v>40</v>
      </c>
      <c r="E6" s="20"/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110</v>
      </c>
      <c r="B7" s="8">
        <f aca="true" t="shared" si="0" ref="B7:B26">B6+1</f>
        <v>83</v>
      </c>
      <c r="C7" s="9"/>
      <c r="D7" s="10"/>
      <c r="E7" s="20"/>
      <c r="F7" s="167"/>
      <c r="G7" s="162"/>
      <c r="H7" s="34"/>
      <c r="I7" s="155"/>
      <c r="J7" s="35"/>
      <c r="K7" s="12"/>
      <c r="L7" s="13"/>
      <c r="M7" s="35"/>
      <c r="N7" s="13"/>
      <c r="O7" s="13"/>
      <c r="P7" s="12">
        <v>1237.49</v>
      </c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90</v>
      </c>
      <c r="B8" s="8">
        <f t="shared" si="0"/>
        <v>84</v>
      </c>
      <c r="C8" s="9"/>
      <c r="D8" s="10">
        <v>40</v>
      </c>
      <c r="E8" s="20"/>
      <c r="F8" s="167"/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96</v>
      </c>
      <c r="B9" s="8">
        <f t="shared" si="0"/>
        <v>85</v>
      </c>
      <c r="C9" s="9"/>
      <c r="D9" s="10"/>
      <c r="E9" s="20"/>
      <c r="F9" s="167"/>
      <c r="G9" s="162"/>
      <c r="H9" s="34"/>
      <c r="I9" s="11"/>
      <c r="J9" s="35">
        <v>350</v>
      </c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 t="s">
        <v>97</v>
      </c>
      <c r="B10" s="8">
        <f t="shared" si="0"/>
        <v>86</v>
      </c>
      <c r="C10" s="9"/>
      <c r="D10" s="10"/>
      <c r="E10" s="20"/>
      <c r="F10" s="167"/>
      <c r="G10" s="162"/>
      <c r="H10" s="34"/>
      <c r="I10" s="11"/>
      <c r="J10" s="35">
        <v>400</v>
      </c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 t="s">
        <v>98</v>
      </c>
      <c r="B11" s="8">
        <f t="shared" si="0"/>
        <v>87</v>
      </c>
      <c r="C11" s="9"/>
      <c r="D11" s="10"/>
      <c r="E11" s="20"/>
      <c r="F11" s="167"/>
      <c r="G11" s="162"/>
      <c r="H11" s="34"/>
      <c r="I11" s="11"/>
      <c r="J11" s="35">
        <v>500</v>
      </c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 t="s">
        <v>99</v>
      </c>
      <c r="B12" s="8">
        <f t="shared" si="0"/>
        <v>88</v>
      </c>
      <c r="C12" s="9"/>
      <c r="D12" s="10"/>
      <c r="E12" s="20"/>
      <c r="F12" s="167"/>
      <c r="G12" s="162"/>
      <c r="H12" s="34"/>
      <c r="I12" s="11"/>
      <c r="J12" s="35">
        <v>295</v>
      </c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 t="s">
        <v>100</v>
      </c>
      <c r="B13" s="8">
        <f t="shared" si="0"/>
        <v>89</v>
      </c>
      <c r="C13" s="9"/>
      <c r="D13" s="10"/>
      <c r="E13" s="20"/>
      <c r="F13" s="167"/>
      <c r="G13" s="162"/>
      <c r="H13" s="34"/>
      <c r="I13" s="11"/>
      <c r="J13" s="35">
        <v>350</v>
      </c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89" t="s">
        <v>101</v>
      </c>
      <c r="B14" s="8">
        <f t="shared" si="0"/>
        <v>90</v>
      </c>
      <c r="C14" s="9"/>
      <c r="D14" s="10"/>
      <c r="E14" s="20"/>
      <c r="F14" s="167"/>
      <c r="G14" s="162"/>
      <c r="H14" s="34"/>
      <c r="I14" s="11"/>
      <c r="J14" s="35">
        <v>500</v>
      </c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89" t="s">
        <v>90</v>
      </c>
      <c r="B15" s="8">
        <f t="shared" si="0"/>
        <v>91</v>
      </c>
      <c r="C15" s="9"/>
      <c r="D15" s="10">
        <v>20</v>
      </c>
      <c r="E15" s="20"/>
      <c r="F15" s="167"/>
      <c r="G15" s="162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>
      <c r="A16" s="189" t="s">
        <v>102</v>
      </c>
      <c r="B16" s="8">
        <f t="shared" si="0"/>
        <v>92</v>
      </c>
      <c r="C16" s="9"/>
      <c r="D16" s="10"/>
      <c r="E16" s="20"/>
      <c r="F16" s="167"/>
      <c r="G16" s="162"/>
      <c r="H16" s="34"/>
      <c r="I16" s="11"/>
      <c r="J16" s="35">
        <v>500</v>
      </c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89" t="s">
        <v>103</v>
      </c>
      <c r="B17" s="8">
        <f t="shared" si="0"/>
        <v>93</v>
      </c>
      <c r="C17" s="9"/>
      <c r="D17" s="10"/>
      <c r="E17" s="20"/>
      <c r="F17" s="167"/>
      <c r="G17" s="162"/>
      <c r="H17" s="34"/>
      <c r="I17" s="11"/>
      <c r="J17" s="35">
        <v>400</v>
      </c>
      <c r="K17" s="12"/>
      <c r="L17" s="13"/>
      <c r="M17" s="35"/>
      <c r="N17" s="13"/>
      <c r="O17" s="13"/>
      <c r="P17" s="12"/>
      <c r="Q17" s="11"/>
      <c r="R17" s="36"/>
      <c r="S17" s="121"/>
      <c r="T17" s="130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89" t="s">
        <v>84</v>
      </c>
      <c r="B18" s="8">
        <f t="shared" si="0"/>
        <v>94</v>
      </c>
      <c r="C18" s="9"/>
      <c r="D18" s="10"/>
      <c r="E18" s="20">
        <v>7200</v>
      </c>
      <c r="F18" s="167"/>
      <c r="G18" s="162"/>
      <c r="H18" s="34"/>
      <c r="I18" s="11"/>
      <c r="J18" s="35"/>
      <c r="K18" s="12"/>
      <c r="L18" s="13"/>
      <c r="M18" s="35"/>
      <c r="N18" s="13"/>
      <c r="O18" s="13"/>
      <c r="P18" s="12"/>
      <c r="Q18" s="11"/>
      <c r="R18" s="36"/>
      <c r="S18" s="121"/>
      <c r="T18" s="130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89" t="s">
        <v>84</v>
      </c>
      <c r="B19" s="8">
        <f t="shared" si="0"/>
        <v>95</v>
      </c>
      <c r="C19" s="9"/>
      <c r="D19" s="10"/>
      <c r="E19" s="20">
        <v>1560</v>
      </c>
      <c r="F19" s="167"/>
      <c r="G19" s="162"/>
      <c r="H19" s="34"/>
      <c r="I19" s="11"/>
      <c r="J19" s="35"/>
      <c r="K19" s="12"/>
      <c r="L19" s="13"/>
      <c r="M19" s="35"/>
      <c r="N19" s="13"/>
      <c r="O19" s="13"/>
      <c r="P19" s="12"/>
      <c r="Q19" s="11"/>
      <c r="R19" s="36"/>
      <c r="S19" s="121"/>
      <c r="T19" s="130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89" t="s">
        <v>83</v>
      </c>
      <c r="B20" s="8">
        <f t="shared" si="0"/>
        <v>96</v>
      </c>
      <c r="C20" s="9"/>
      <c r="D20" s="10"/>
      <c r="E20" s="20"/>
      <c r="F20" s="167">
        <v>1435</v>
      </c>
      <c r="G20" s="162"/>
      <c r="H20" s="34"/>
      <c r="I20" s="11"/>
      <c r="J20" s="35"/>
      <c r="K20" s="12"/>
      <c r="L20" s="13"/>
      <c r="M20" s="35"/>
      <c r="N20" s="13"/>
      <c r="O20" s="13"/>
      <c r="P20" s="12"/>
      <c r="Q20" s="11"/>
      <c r="R20" s="36"/>
      <c r="S20" s="121"/>
      <c r="T20" s="130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89" t="s">
        <v>106</v>
      </c>
      <c r="B21" s="8">
        <f t="shared" si="0"/>
        <v>97</v>
      </c>
      <c r="C21" s="9"/>
      <c r="D21" s="10">
        <v>40</v>
      </c>
      <c r="E21" s="20"/>
      <c r="F21" s="167"/>
      <c r="G21" s="162"/>
      <c r="H21" s="34"/>
      <c r="I21" s="11"/>
      <c r="J21" s="35"/>
      <c r="K21" s="12"/>
      <c r="L21" s="13"/>
      <c r="M21" s="35"/>
      <c r="N21" s="13"/>
      <c r="O21" s="13"/>
      <c r="P21" s="12"/>
      <c r="Q21" s="11"/>
      <c r="R21" s="36"/>
      <c r="S21" s="121"/>
      <c r="T21" s="130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89" t="s">
        <v>107</v>
      </c>
      <c r="B22" s="8">
        <f t="shared" si="0"/>
        <v>98</v>
      </c>
      <c r="C22" s="9"/>
      <c r="D22" s="10">
        <v>40</v>
      </c>
      <c r="E22" s="20"/>
      <c r="F22" s="167"/>
      <c r="G22" s="162"/>
      <c r="H22" s="34"/>
      <c r="I22" s="11"/>
      <c r="J22" s="35"/>
      <c r="K22" s="12"/>
      <c r="L22" s="13"/>
      <c r="M22" s="35"/>
      <c r="N22" s="13"/>
      <c r="O22" s="13"/>
      <c r="P22" s="12"/>
      <c r="Q22" s="11"/>
      <c r="R22" s="36"/>
      <c r="S22" s="121"/>
      <c r="T22" s="130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89" t="s">
        <v>108</v>
      </c>
      <c r="B23" s="8">
        <f t="shared" si="0"/>
        <v>99</v>
      </c>
      <c r="C23" s="9"/>
      <c r="D23" s="10">
        <v>40</v>
      </c>
      <c r="E23" s="20"/>
      <c r="F23" s="167"/>
      <c r="G23" s="162"/>
      <c r="H23" s="34"/>
      <c r="I23" s="11"/>
      <c r="J23" s="35"/>
      <c r="K23" s="12"/>
      <c r="L23" s="13"/>
      <c r="M23" s="35"/>
      <c r="N23" s="13"/>
      <c r="O23" s="13"/>
      <c r="P23" s="12"/>
      <c r="Q23" s="11"/>
      <c r="R23" s="36"/>
      <c r="S23" s="121"/>
      <c r="T23" s="130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89" t="s">
        <v>109</v>
      </c>
      <c r="B24" s="8">
        <f t="shared" si="0"/>
        <v>100</v>
      </c>
      <c r="C24" s="9"/>
      <c r="D24" s="10">
        <v>40</v>
      </c>
      <c r="E24" s="20"/>
      <c r="F24" s="167"/>
      <c r="G24" s="162"/>
      <c r="H24" s="34"/>
      <c r="I24" s="11"/>
      <c r="J24" s="35"/>
      <c r="K24" s="12"/>
      <c r="L24" s="13"/>
      <c r="M24" s="35"/>
      <c r="N24" s="13"/>
      <c r="O24" s="13"/>
      <c r="P24" s="12"/>
      <c r="Q24" s="11"/>
      <c r="R24" s="36"/>
      <c r="S24" s="121"/>
      <c r="T24" s="130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89" t="s">
        <v>95</v>
      </c>
      <c r="B25" s="8">
        <f t="shared" si="0"/>
        <v>101</v>
      </c>
      <c r="C25" s="9"/>
      <c r="D25" s="10"/>
      <c r="E25" s="20"/>
      <c r="F25" s="167"/>
      <c r="G25" s="162"/>
      <c r="H25" s="34"/>
      <c r="I25" s="11"/>
      <c r="J25" s="35"/>
      <c r="K25" s="12"/>
      <c r="L25" s="13"/>
      <c r="M25" s="35"/>
      <c r="N25" s="13"/>
      <c r="O25" s="13"/>
      <c r="P25" s="12">
        <v>1041.9</v>
      </c>
      <c r="Q25" s="11"/>
      <c r="R25" s="36"/>
      <c r="S25" s="121"/>
      <c r="T25" s="130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thickBot="1">
      <c r="A26" s="189" t="s">
        <v>111</v>
      </c>
      <c r="B26" s="8">
        <f t="shared" si="0"/>
        <v>102</v>
      </c>
      <c r="C26" s="9"/>
      <c r="D26" s="10">
        <v>200</v>
      </c>
      <c r="E26" s="20"/>
      <c r="F26" s="167"/>
      <c r="G26" s="162"/>
      <c r="H26" s="34"/>
      <c r="I26" s="11"/>
      <c r="J26" s="35"/>
      <c r="K26" s="12"/>
      <c r="L26" s="13"/>
      <c r="M26" s="35"/>
      <c r="N26" s="13"/>
      <c r="O26" s="13"/>
      <c r="P26" s="12"/>
      <c r="Q26" s="11"/>
      <c r="R26" s="36"/>
      <c r="S26" s="121"/>
      <c r="T26" s="130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thickBot="1">
      <c r="A27" s="201" t="s">
        <v>25</v>
      </c>
      <c r="B27" s="208"/>
      <c r="C27" s="74">
        <f aca="true" t="shared" si="1" ref="C27:T27">SUM(C5:C26)</f>
        <v>971</v>
      </c>
      <c r="D27" s="74">
        <f t="shared" si="1"/>
        <v>1646</v>
      </c>
      <c r="E27" s="157">
        <f t="shared" si="1"/>
        <v>8760</v>
      </c>
      <c r="F27" s="74">
        <f t="shared" si="1"/>
        <v>1435</v>
      </c>
      <c r="G27" s="163">
        <f t="shared" si="1"/>
        <v>0</v>
      </c>
      <c r="H27" s="74">
        <f t="shared" si="1"/>
        <v>329.316</v>
      </c>
      <c r="I27" s="74">
        <f t="shared" si="1"/>
        <v>0</v>
      </c>
      <c r="J27" s="74">
        <f t="shared" si="1"/>
        <v>11990.16</v>
      </c>
      <c r="K27" s="156">
        <f t="shared" si="1"/>
        <v>-25615.87</v>
      </c>
      <c r="L27" s="74">
        <f t="shared" si="1"/>
        <v>12770.16</v>
      </c>
      <c r="M27" s="74">
        <f t="shared" si="1"/>
        <v>90456</v>
      </c>
      <c r="N27" s="74">
        <f t="shared" si="1"/>
        <v>1591.45</v>
      </c>
      <c r="O27" s="74">
        <f t="shared" si="1"/>
        <v>7936</v>
      </c>
      <c r="P27" s="74">
        <f t="shared" si="1"/>
        <v>3481.0800000000004</v>
      </c>
      <c r="Q27" s="74">
        <f t="shared" si="1"/>
        <v>2749.725</v>
      </c>
      <c r="R27" s="74">
        <f t="shared" si="1"/>
        <v>193.23</v>
      </c>
      <c r="S27" s="74">
        <f t="shared" si="1"/>
        <v>0</v>
      </c>
      <c r="T27" s="74">
        <f t="shared" si="1"/>
        <v>0</v>
      </c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thickBot="1">
      <c r="A28" s="185"/>
      <c r="B28" s="52">
        <v>67</v>
      </c>
      <c r="C28" s="52"/>
      <c r="D28" s="53"/>
      <c r="E28" s="158"/>
      <c r="F28" s="168"/>
      <c r="G28" s="164"/>
      <c r="H28" s="54"/>
      <c r="I28" s="57"/>
      <c r="J28" s="112"/>
      <c r="K28" s="56"/>
      <c r="L28" s="55"/>
      <c r="M28" s="55"/>
      <c r="N28" s="55"/>
      <c r="O28" s="55"/>
      <c r="P28" s="56"/>
      <c r="Q28" s="57"/>
      <c r="R28" s="56"/>
      <c r="S28" s="125"/>
      <c r="T28" s="131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0" t="s">
        <v>89</v>
      </c>
      <c r="B29" s="21">
        <f>B28+1</f>
        <v>68</v>
      </c>
      <c r="C29" s="107"/>
      <c r="D29" s="10">
        <v>407</v>
      </c>
      <c r="E29" s="159"/>
      <c r="F29" s="167"/>
      <c r="G29" s="162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89"/>
      <c r="B30" s="21">
        <f aca="true" t="shared" si="2" ref="B30:B41">B29+1</f>
        <v>69</v>
      </c>
      <c r="C30" s="107"/>
      <c r="D30" s="10"/>
      <c r="E30" s="159"/>
      <c r="F30" s="167"/>
      <c r="G30" s="162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 t="s">
        <v>104</v>
      </c>
      <c r="B31" s="21">
        <f t="shared" si="2"/>
        <v>70</v>
      </c>
      <c r="C31" s="107"/>
      <c r="D31" s="10"/>
      <c r="E31" s="159">
        <v>-100</v>
      </c>
      <c r="F31" s="167"/>
      <c r="G31" s="162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22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 t="s">
        <v>76</v>
      </c>
      <c r="B32" s="21">
        <f t="shared" si="2"/>
        <v>71</v>
      </c>
      <c r="C32" s="107"/>
      <c r="D32" s="10">
        <v>-755</v>
      </c>
      <c r="E32" s="159"/>
      <c r="F32" s="167"/>
      <c r="G32" s="162"/>
      <c r="H32" s="22"/>
      <c r="I32" s="25"/>
      <c r="J32" s="114">
        <v>755</v>
      </c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190" t="s">
        <v>73</v>
      </c>
      <c r="B33" s="21">
        <f t="shared" si="2"/>
        <v>72</v>
      </c>
      <c r="C33" s="107"/>
      <c r="D33" s="10"/>
      <c r="E33" s="159">
        <v>-8660</v>
      </c>
      <c r="F33" s="167"/>
      <c r="G33" s="162"/>
      <c r="H33" s="22"/>
      <c r="I33" s="25"/>
      <c r="J33" s="114"/>
      <c r="K33" s="24">
        <v>8660</v>
      </c>
      <c r="L33" s="23"/>
      <c r="M33" s="23"/>
      <c r="N33" s="23"/>
      <c r="O33" s="23"/>
      <c r="P33" s="24"/>
      <c r="Q33" s="25"/>
      <c r="R33" s="24"/>
      <c r="S33" s="122"/>
      <c r="T33" s="13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 t="s">
        <v>74</v>
      </c>
      <c r="B34" s="21">
        <f t="shared" si="2"/>
        <v>73</v>
      </c>
      <c r="C34" s="107"/>
      <c r="D34" s="10"/>
      <c r="E34" s="159"/>
      <c r="F34" s="167">
        <v>-1435</v>
      </c>
      <c r="G34" s="162"/>
      <c r="H34" s="22"/>
      <c r="I34" s="25"/>
      <c r="J34" s="114"/>
      <c r="K34" s="24"/>
      <c r="L34" s="23">
        <v>1435</v>
      </c>
      <c r="M34" s="23"/>
      <c r="N34" s="23"/>
      <c r="O34" s="23"/>
      <c r="P34" s="24"/>
      <c r="Q34" s="25"/>
      <c r="R34" s="24"/>
      <c r="S34" s="122"/>
      <c r="T34" s="13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 t="s">
        <v>75</v>
      </c>
      <c r="B35" s="21">
        <f t="shared" si="2"/>
        <v>74</v>
      </c>
      <c r="C35" s="107"/>
      <c r="D35" s="10"/>
      <c r="E35" s="159"/>
      <c r="F35" s="167"/>
      <c r="G35" s="162"/>
      <c r="H35" s="22"/>
      <c r="I35" s="25"/>
      <c r="J35" s="114"/>
      <c r="K35" s="24"/>
      <c r="L35" s="23"/>
      <c r="M35" s="23"/>
      <c r="N35" s="23"/>
      <c r="O35" s="23"/>
      <c r="P35" s="24"/>
      <c r="Q35" s="25"/>
      <c r="R35" s="24"/>
      <c r="S35" s="122"/>
      <c r="T35" s="13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0"/>
      <c r="B36" s="21">
        <f t="shared" si="2"/>
        <v>75</v>
      </c>
      <c r="C36" s="107"/>
      <c r="D36" s="10"/>
      <c r="E36" s="159"/>
      <c r="F36" s="167"/>
      <c r="G36" s="162"/>
      <c r="H36" s="22"/>
      <c r="I36" s="25"/>
      <c r="J36" s="114"/>
      <c r="K36" s="24"/>
      <c r="L36" s="23"/>
      <c r="M36" s="23"/>
      <c r="N36" s="23"/>
      <c r="O36" s="23"/>
      <c r="P36" s="24"/>
      <c r="Q36" s="25"/>
      <c r="R36" s="24"/>
      <c r="S36" s="122"/>
      <c r="T36" s="13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0"/>
      <c r="B37" s="21">
        <f t="shared" si="2"/>
        <v>76</v>
      </c>
      <c r="C37" s="107"/>
      <c r="D37" s="10"/>
      <c r="E37" s="159"/>
      <c r="F37" s="167"/>
      <c r="G37" s="162"/>
      <c r="H37" s="22"/>
      <c r="I37" s="25"/>
      <c r="J37" s="114"/>
      <c r="K37" s="24"/>
      <c r="L37" s="23"/>
      <c r="M37" s="23"/>
      <c r="N37" s="23"/>
      <c r="O37" s="23"/>
      <c r="P37" s="24"/>
      <c r="Q37" s="25"/>
      <c r="R37" s="24"/>
      <c r="S37" s="122"/>
      <c r="T37" s="13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/>
      <c r="B38" s="21">
        <f t="shared" si="2"/>
        <v>77</v>
      </c>
      <c r="C38" s="107"/>
      <c r="D38" s="10"/>
      <c r="E38" s="159"/>
      <c r="F38" s="167"/>
      <c r="G38" s="162"/>
      <c r="H38" s="22"/>
      <c r="I38" s="25"/>
      <c r="J38" s="114"/>
      <c r="K38" s="24"/>
      <c r="L38" s="23"/>
      <c r="M38" s="23"/>
      <c r="N38" s="23"/>
      <c r="O38" s="23"/>
      <c r="P38" s="24"/>
      <c r="Q38" s="25"/>
      <c r="R38" s="24"/>
      <c r="S38" s="122"/>
      <c r="T38" s="13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0"/>
      <c r="B39" s="21">
        <f t="shared" si="2"/>
        <v>78</v>
      </c>
      <c r="C39" s="107"/>
      <c r="D39" s="10"/>
      <c r="E39" s="159"/>
      <c r="F39" s="167"/>
      <c r="G39" s="162"/>
      <c r="H39" s="22"/>
      <c r="I39" s="25"/>
      <c r="J39" s="114"/>
      <c r="K39" s="24"/>
      <c r="L39" s="23"/>
      <c r="M39" s="23"/>
      <c r="N39" s="23"/>
      <c r="O39" s="23"/>
      <c r="P39" s="24"/>
      <c r="Q39" s="25"/>
      <c r="R39" s="24"/>
      <c r="S39" s="122"/>
      <c r="T39" s="13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0"/>
      <c r="B40" s="21">
        <f t="shared" si="2"/>
        <v>79</v>
      </c>
      <c r="C40" s="107"/>
      <c r="D40" s="10"/>
      <c r="E40" s="159"/>
      <c r="F40" s="167"/>
      <c r="G40" s="162"/>
      <c r="H40" s="22"/>
      <c r="I40" s="25"/>
      <c r="J40" s="114"/>
      <c r="K40" s="24"/>
      <c r="L40" s="23"/>
      <c r="M40" s="23"/>
      <c r="N40" s="23"/>
      <c r="O40" s="23"/>
      <c r="P40" s="24"/>
      <c r="Q40" s="25"/>
      <c r="R40" s="24"/>
      <c r="S40" s="193"/>
      <c r="T40" s="13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0"/>
      <c r="B41" s="21">
        <f t="shared" si="2"/>
        <v>80</v>
      </c>
      <c r="C41" s="107"/>
      <c r="D41" s="10"/>
      <c r="E41" s="159"/>
      <c r="F41" s="167"/>
      <c r="G41" s="162"/>
      <c r="H41" s="22"/>
      <c r="I41" s="25"/>
      <c r="J41" s="114"/>
      <c r="K41" s="24"/>
      <c r="L41" s="23"/>
      <c r="M41" s="23"/>
      <c r="N41" s="23"/>
      <c r="O41" s="23"/>
      <c r="P41" s="24"/>
      <c r="Q41" s="25"/>
      <c r="R41" s="24"/>
      <c r="S41" s="122"/>
      <c r="T41" s="13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.75" thickBot="1">
      <c r="A42" s="215" t="s">
        <v>38</v>
      </c>
      <c r="B42" s="216"/>
      <c r="C42" s="108">
        <f aca="true" t="shared" si="3" ref="C42:T42">SUM(C28:C41)</f>
        <v>0</v>
      </c>
      <c r="D42" s="49">
        <f t="shared" si="3"/>
        <v>-348</v>
      </c>
      <c r="E42" s="51">
        <f t="shared" si="3"/>
        <v>-8760</v>
      </c>
      <c r="F42" s="49">
        <f t="shared" si="3"/>
        <v>-1435</v>
      </c>
      <c r="G42" s="111">
        <f t="shared" si="3"/>
        <v>0</v>
      </c>
      <c r="H42" s="51">
        <f t="shared" si="3"/>
        <v>0</v>
      </c>
      <c r="I42" s="51">
        <f t="shared" si="3"/>
        <v>0</v>
      </c>
      <c r="J42" s="111">
        <f t="shared" si="3"/>
        <v>755</v>
      </c>
      <c r="K42" s="49">
        <f t="shared" si="3"/>
        <v>8660</v>
      </c>
      <c r="L42" s="49">
        <f t="shared" si="3"/>
        <v>1435</v>
      </c>
      <c r="M42" s="50">
        <f t="shared" si="3"/>
        <v>0</v>
      </c>
      <c r="N42" s="49">
        <f t="shared" si="3"/>
        <v>0</v>
      </c>
      <c r="O42" s="49">
        <f t="shared" si="3"/>
        <v>0</v>
      </c>
      <c r="P42" s="49">
        <f t="shared" si="3"/>
        <v>0</v>
      </c>
      <c r="Q42" s="49">
        <f t="shared" si="3"/>
        <v>0</v>
      </c>
      <c r="R42" s="51">
        <f t="shared" si="3"/>
        <v>0</v>
      </c>
      <c r="S42" s="123">
        <f t="shared" si="3"/>
        <v>0</v>
      </c>
      <c r="T42" s="133">
        <f t="shared" si="3"/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thickBot="1">
      <c r="A43" s="191" t="s">
        <v>24</v>
      </c>
      <c r="B43" s="26">
        <v>50</v>
      </c>
      <c r="C43" s="27"/>
      <c r="D43" s="28"/>
      <c r="E43" s="28"/>
      <c r="F43" s="169"/>
      <c r="G43" s="29"/>
      <c r="H43" s="109"/>
      <c r="I43" s="30"/>
      <c r="J43" s="31"/>
      <c r="K43" s="32"/>
      <c r="L43" s="32"/>
      <c r="M43" s="32"/>
      <c r="N43" s="32"/>
      <c r="O43" s="32"/>
      <c r="P43" s="31"/>
      <c r="Q43" s="30"/>
      <c r="R43" s="38"/>
      <c r="S43" s="124"/>
      <c r="T43" s="134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0" t="s">
        <v>91</v>
      </c>
      <c r="B44" s="33">
        <f>B43+1</f>
        <v>51</v>
      </c>
      <c r="C44" s="9">
        <v>170</v>
      </c>
      <c r="D44" s="14"/>
      <c r="E44" s="14"/>
      <c r="F44" s="15"/>
      <c r="G44" s="16"/>
      <c r="H44" s="110"/>
      <c r="I44" s="17"/>
      <c r="J44" s="18"/>
      <c r="K44" s="19"/>
      <c r="L44" s="19"/>
      <c r="M44" s="19"/>
      <c r="N44" s="19"/>
      <c r="O44" s="19"/>
      <c r="P44" s="18"/>
      <c r="Q44" s="17"/>
      <c r="R44" s="37"/>
      <c r="S44" s="121"/>
      <c r="T44" s="130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190" t="s">
        <v>92</v>
      </c>
      <c r="B45" s="33">
        <f aca="true" t="shared" si="4" ref="B45:B59">B44+1</f>
        <v>52</v>
      </c>
      <c r="C45" s="9"/>
      <c r="D45" s="14"/>
      <c r="E45" s="14"/>
      <c r="F45" s="15"/>
      <c r="G45" s="16"/>
      <c r="H45" s="110"/>
      <c r="I45" s="17"/>
      <c r="J45" s="18">
        <v>34</v>
      </c>
      <c r="K45" s="19"/>
      <c r="L45" s="19"/>
      <c r="M45" s="19"/>
      <c r="N45" s="19"/>
      <c r="O45" s="19"/>
      <c r="P45" s="18"/>
      <c r="Q45" s="17"/>
      <c r="R45" s="37"/>
      <c r="S45" s="121"/>
      <c r="T45" s="130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190" t="s">
        <v>92</v>
      </c>
      <c r="B46" s="33">
        <f t="shared" si="4"/>
        <v>53</v>
      </c>
      <c r="C46" s="9"/>
      <c r="D46" s="14"/>
      <c r="E46" s="14"/>
      <c r="F46" s="15"/>
      <c r="G46" s="16"/>
      <c r="H46" s="110"/>
      <c r="I46" s="17"/>
      <c r="J46" s="18"/>
      <c r="K46" s="19"/>
      <c r="L46" s="19">
        <v>77.07</v>
      </c>
      <c r="M46" s="19"/>
      <c r="N46" s="19"/>
      <c r="O46" s="19"/>
      <c r="P46" s="18"/>
      <c r="Q46" s="17"/>
      <c r="R46" s="37"/>
      <c r="S46" s="121"/>
      <c r="T46" s="130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190" t="s">
        <v>92</v>
      </c>
      <c r="B47" s="33">
        <f t="shared" si="4"/>
        <v>54</v>
      </c>
      <c r="C47" s="9"/>
      <c r="D47" s="14"/>
      <c r="E47" s="14"/>
      <c r="F47" s="15"/>
      <c r="G47" s="16"/>
      <c r="H47" s="110"/>
      <c r="I47" s="17"/>
      <c r="J47" s="18"/>
      <c r="K47" s="19"/>
      <c r="L47" s="19"/>
      <c r="M47" s="19"/>
      <c r="N47" s="19">
        <v>0.3</v>
      </c>
      <c r="O47" s="19"/>
      <c r="P47" s="18"/>
      <c r="Q47" s="17"/>
      <c r="R47" s="37"/>
      <c r="S47" s="121"/>
      <c r="T47" s="130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190" t="s">
        <v>92</v>
      </c>
      <c r="B48" s="33">
        <f t="shared" si="4"/>
        <v>55</v>
      </c>
      <c r="C48" s="9"/>
      <c r="D48" s="14"/>
      <c r="E48" s="14"/>
      <c r="F48" s="15"/>
      <c r="G48" s="16"/>
      <c r="H48" s="110"/>
      <c r="I48" s="17"/>
      <c r="J48" s="18"/>
      <c r="K48" s="19"/>
      <c r="L48" s="19"/>
      <c r="M48" s="19"/>
      <c r="N48" s="19"/>
      <c r="O48" s="19"/>
      <c r="P48" s="18">
        <v>15.76</v>
      </c>
      <c r="Q48" s="17"/>
      <c r="R48" s="37"/>
      <c r="S48" s="121"/>
      <c r="T48" s="130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190" t="s">
        <v>92</v>
      </c>
      <c r="B49" s="33">
        <f t="shared" si="4"/>
        <v>56</v>
      </c>
      <c r="C49" s="9"/>
      <c r="D49" s="14"/>
      <c r="E49" s="14"/>
      <c r="F49" s="15"/>
      <c r="G49" s="16"/>
      <c r="H49" s="110"/>
      <c r="I49" s="17"/>
      <c r="J49" s="18"/>
      <c r="K49" s="19"/>
      <c r="L49" s="19"/>
      <c r="M49" s="19"/>
      <c r="N49" s="19"/>
      <c r="O49" s="19"/>
      <c r="P49" s="18"/>
      <c r="Q49" s="17">
        <v>1.05</v>
      </c>
      <c r="R49" s="37"/>
      <c r="S49" s="121"/>
      <c r="T49" s="130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190" t="s">
        <v>93</v>
      </c>
      <c r="B50" s="33">
        <f t="shared" si="4"/>
        <v>57</v>
      </c>
      <c r="C50" s="9"/>
      <c r="D50" s="14"/>
      <c r="E50" s="14"/>
      <c r="F50" s="15"/>
      <c r="G50" s="16"/>
      <c r="H50" s="110"/>
      <c r="I50" s="17"/>
      <c r="J50" s="18"/>
      <c r="K50" s="19"/>
      <c r="L50" s="19"/>
      <c r="M50" s="19"/>
      <c r="N50" s="19"/>
      <c r="O50" s="19"/>
      <c r="P50" s="18">
        <v>260.63</v>
      </c>
      <c r="Q50" s="17"/>
      <c r="R50" s="37"/>
      <c r="S50" s="121"/>
      <c r="T50" s="130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190" t="s">
        <v>94</v>
      </c>
      <c r="B51" s="33">
        <f t="shared" si="4"/>
        <v>58</v>
      </c>
      <c r="C51" s="9"/>
      <c r="D51" s="14"/>
      <c r="E51" s="14"/>
      <c r="F51" s="15"/>
      <c r="G51" s="16"/>
      <c r="H51" s="110"/>
      <c r="I51" s="17"/>
      <c r="J51" s="18"/>
      <c r="K51" s="19"/>
      <c r="L51" s="19"/>
      <c r="M51" s="19"/>
      <c r="N51" s="19"/>
      <c r="O51" s="19"/>
      <c r="P51" s="18">
        <v>438.41</v>
      </c>
      <c r="Q51" s="17"/>
      <c r="R51" s="37"/>
      <c r="S51" s="121"/>
      <c r="T51" s="130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190" t="s">
        <v>105</v>
      </c>
      <c r="B52" s="33">
        <f t="shared" si="4"/>
        <v>59</v>
      </c>
      <c r="C52" s="9">
        <v>60</v>
      </c>
      <c r="D52" s="14"/>
      <c r="E52" s="14"/>
      <c r="F52" s="15"/>
      <c r="G52" s="16"/>
      <c r="H52" s="110"/>
      <c r="I52" s="17"/>
      <c r="J52" s="18"/>
      <c r="K52" s="19"/>
      <c r="L52" s="19"/>
      <c r="M52" s="19"/>
      <c r="N52" s="19"/>
      <c r="O52" s="19"/>
      <c r="P52" s="18"/>
      <c r="Q52" s="17"/>
      <c r="R52" s="37"/>
      <c r="S52" s="121"/>
      <c r="T52" s="130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">
      <c r="A53" s="190" t="s">
        <v>113</v>
      </c>
      <c r="B53" s="33">
        <f t="shared" si="4"/>
        <v>60</v>
      </c>
      <c r="C53" s="9">
        <v>14</v>
      </c>
      <c r="D53" s="14"/>
      <c r="E53" s="14"/>
      <c r="F53" s="15"/>
      <c r="G53" s="16"/>
      <c r="H53" s="110"/>
      <c r="I53" s="17"/>
      <c r="J53" s="18"/>
      <c r="K53" s="19"/>
      <c r="L53" s="19"/>
      <c r="M53" s="19"/>
      <c r="N53" s="19"/>
      <c r="O53" s="19"/>
      <c r="P53" s="18"/>
      <c r="Q53" s="17"/>
      <c r="R53" s="37"/>
      <c r="S53" s="121"/>
      <c r="T53" s="130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">
      <c r="A54" s="190"/>
      <c r="B54" s="33">
        <f t="shared" si="4"/>
        <v>61</v>
      </c>
      <c r="C54" s="9"/>
      <c r="D54" s="14"/>
      <c r="E54" s="14"/>
      <c r="F54" s="15"/>
      <c r="G54" s="16"/>
      <c r="H54" s="110"/>
      <c r="I54" s="17"/>
      <c r="J54" s="18"/>
      <c r="K54" s="19"/>
      <c r="L54" s="19"/>
      <c r="M54" s="19"/>
      <c r="N54" s="19"/>
      <c r="O54" s="19"/>
      <c r="P54" s="18"/>
      <c r="Q54" s="17"/>
      <c r="R54" s="37"/>
      <c r="S54" s="121"/>
      <c r="T54" s="130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">
      <c r="A55" s="190"/>
      <c r="B55" s="33">
        <f t="shared" si="4"/>
        <v>62</v>
      </c>
      <c r="C55" s="9"/>
      <c r="D55" s="14"/>
      <c r="E55" s="14"/>
      <c r="F55" s="15"/>
      <c r="G55" s="16"/>
      <c r="H55" s="110"/>
      <c r="I55" s="17"/>
      <c r="J55" s="18"/>
      <c r="K55" s="19"/>
      <c r="L55" s="19"/>
      <c r="M55" s="19"/>
      <c r="N55" s="19"/>
      <c r="O55" s="19"/>
      <c r="P55" s="18"/>
      <c r="Q55" s="17"/>
      <c r="R55" s="37"/>
      <c r="S55" s="121"/>
      <c r="T55" s="130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5">
      <c r="A56" s="190"/>
      <c r="B56" s="33">
        <f t="shared" si="4"/>
        <v>63</v>
      </c>
      <c r="C56" s="9"/>
      <c r="D56" s="14"/>
      <c r="E56" s="14"/>
      <c r="F56" s="15"/>
      <c r="G56" s="16"/>
      <c r="H56" s="110"/>
      <c r="I56" s="17"/>
      <c r="J56" s="18"/>
      <c r="K56" s="19"/>
      <c r="L56" s="19"/>
      <c r="M56" s="19"/>
      <c r="N56" s="19"/>
      <c r="O56" s="19"/>
      <c r="P56" s="18"/>
      <c r="Q56" s="17"/>
      <c r="R56" s="37"/>
      <c r="S56" s="121"/>
      <c r="T56" s="130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>
      <c r="A57" s="190"/>
      <c r="B57" s="33">
        <f t="shared" si="4"/>
        <v>64</v>
      </c>
      <c r="C57" s="9"/>
      <c r="D57" s="14"/>
      <c r="E57" s="14"/>
      <c r="F57" s="15"/>
      <c r="G57" s="16"/>
      <c r="H57" s="110"/>
      <c r="I57" s="17"/>
      <c r="J57" s="18"/>
      <c r="K57" s="19"/>
      <c r="L57" s="19"/>
      <c r="M57" s="19"/>
      <c r="N57" s="19"/>
      <c r="O57" s="19"/>
      <c r="P57" s="18"/>
      <c r="Q57" s="17"/>
      <c r="R57" s="37"/>
      <c r="S57" s="121"/>
      <c r="T57" s="130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5">
      <c r="A58" s="190"/>
      <c r="B58" s="33">
        <f t="shared" si="4"/>
        <v>65</v>
      </c>
      <c r="C58" s="9"/>
      <c r="D58" s="14"/>
      <c r="E58" s="14"/>
      <c r="F58" s="15"/>
      <c r="G58" s="16"/>
      <c r="H58" s="110"/>
      <c r="I58" s="17"/>
      <c r="J58" s="18"/>
      <c r="K58" s="19"/>
      <c r="L58" s="19"/>
      <c r="M58" s="19"/>
      <c r="N58" s="19"/>
      <c r="O58" s="19"/>
      <c r="P58" s="18"/>
      <c r="Q58" s="17"/>
      <c r="R58" s="37"/>
      <c r="S58" s="121"/>
      <c r="T58" s="130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5.75" thickBot="1">
      <c r="A59" s="190"/>
      <c r="B59" s="33">
        <f t="shared" si="4"/>
        <v>66</v>
      </c>
      <c r="C59" s="9"/>
      <c r="D59" s="14"/>
      <c r="E59" s="14"/>
      <c r="F59" s="15"/>
      <c r="G59" s="16"/>
      <c r="H59" s="110"/>
      <c r="I59" s="17"/>
      <c r="J59" s="18"/>
      <c r="K59" s="19"/>
      <c r="L59" s="19"/>
      <c r="M59" s="19"/>
      <c r="N59" s="19"/>
      <c r="O59" s="19"/>
      <c r="P59" s="18"/>
      <c r="Q59" s="17"/>
      <c r="R59" s="37"/>
      <c r="S59" s="121"/>
      <c r="T59" s="130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0" ht="15.75" thickBot="1">
      <c r="A60" s="207" t="s">
        <v>27</v>
      </c>
      <c r="B60" s="207"/>
      <c r="C60" s="170">
        <f aca="true" t="shared" si="5" ref="C60:T60">SUM(C43:C59)</f>
        <v>244</v>
      </c>
      <c r="D60" s="170">
        <f t="shared" si="5"/>
        <v>0</v>
      </c>
      <c r="E60" s="171">
        <f t="shared" si="5"/>
        <v>0</v>
      </c>
      <c r="F60" s="171">
        <f t="shared" si="5"/>
        <v>0</v>
      </c>
      <c r="G60" s="172">
        <f t="shared" si="5"/>
        <v>0</v>
      </c>
      <c r="H60" s="171">
        <f t="shared" si="5"/>
        <v>0</v>
      </c>
      <c r="I60" s="171">
        <f t="shared" si="5"/>
        <v>0</v>
      </c>
      <c r="J60" s="172">
        <f t="shared" si="5"/>
        <v>34</v>
      </c>
      <c r="K60" s="170">
        <f t="shared" si="5"/>
        <v>0</v>
      </c>
      <c r="L60" s="170">
        <f t="shared" si="5"/>
        <v>77.07</v>
      </c>
      <c r="M60" s="173">
        <f t="shared" si="5"/>
        <v>0</v>
      </c>
      <c r="N60" s="170">
        <f t="shared" si="5"/>
        <v>0.3</v>
      </c>
      <c r="O60" s="170">
        <f t="shared" si="5"/>
        <v>0</v>
      </c>
      <c r="P60" s="170">
        <f t="shared" si="5"/>
        <v>714.8</v>
      </c>
      <c r="Q60" s="170">
        <f t="shared" si="5"/>
        <v>1.05</v>
      </c>
      <c r="R60" s="171">
        <f t="shared" si="5"/>
        <v>0</v>
      </c>
      <c r="S60" s="126">
        <f t="shared" si="5"/>
        <v>0</v>
      </c>
      <c r="T60" s="174">
        <f t="shared" si="5"/>
        <v>0</v>
      </c>
    </row>
    <row r="61" spans="1:20" ht="15.75" thickBot="1">
      <c r="A61" s="209" t="s">
        <v>28</v>
      </c>
      <c r="B61" s="209"/>
      <c r="C61" s="53">
        <f aca="true" t="shared" si="6" ref="C61:T61">C27+C42-C60</f>
        <v>727</v>
      </c>
      <c r="D61" s="53">
        <f t="shared" si="6"/>
        <v>1298</v>
      </c>
      <c r="E61" s="158">
        <f t="shared" si="6"/>
        <v>0</v>
      </c>
      <c r="F61" s="53">
        <f t="shared" si="6"/>
        <v>0</v>
      </c>
      <c r="G61" s="164">
        <f t="shared" si="6"/>
        <v>0</v>
      </c>
      <c r="H61" s="57">
        <f t="shared" si="6"/>
        <v>329.316</v>
      </c>
      <c r="I61" s="55">
        <f t="shared" si="6"/>
        <v>0</v>
      </c>
      <c r="J61" s="55">
        <f t="shared" si="6"/>
        <v>12711.16</v>
      </c>
      <c r="K61" s="55">
        <f t="shared" si="6"/>
        <v>-16955.87</v>
      </c>
      <c r="L61" s="55">
        <f t="shared" si="6"/>
        <v>14128.09</v>
      </c>
      <c r="M61" s="55">
        <f t="shared" si="6"/>
        <v>90456</v>
      </c>
      <c r="N61" s="55">
        <f t="shared" si="6"/>
        <v>1591.15</v>
      </c>
      <c r="O61" s="55">
        <f t="shared" si="6"/>
        <v>7936</v>
      </c>
      <c r="P61" s="55">
        <f t="shared" si="6"/>
        <v>2766.2800000000007</v>
      </c>
      <c r="Q61" s="57">
        <f t="shared" si="6"/>
        <v>2748.6749999999997</v>
      </c>
      <c r="R61" s="55">
        <f t="shared" si="6"/>
        <v>193.23</v>
      </c>
      <c r="S61" s="55">
        <f t="shared" si="6"/>
        <v>0</v>
      </c>
      <c r="T61" s="55">
        <f t="shared" si="6"/>
        <v>0</v>
      </c>
    </row>
    <row r="62" ht="12.75"/>
    <row r="63" ht="12.75"/>
    <row r="64" spans="1:18" ht="24.75">
      <c r="A64" s="4"/>
      <c r="P64" s="196" t="s">
        <v>31</v>
      </c>
      <c r="Q64" s="196"/>
      <c r="R64" s="196"/>
    </row>
    <row r="65" spans="1:18" ht="24.75">
      <c r="A65" s="4" t="s">
        <v>33</v>
      </c>
      <c r="P65" s="196" t="s">
        <v>30</v>
      </c>
      <c r="Q65" s="196"/>
      <c r="R65" s="196"/>
    </row>
    <row r="66" ht="12.75"/>
    <row r="67" ht="12.75">
      <c r="B67" s="105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37" ht="13.5">
      <c r="D237" s="7" t="s">
        <v>3</v>
      </c>
    </row>
  </sheetData>
  <sheetProtection/>
  <mergeCells count="15">
    <mergeCell ref="D3:G3"/>
    <mergeCell ref="A42:B42"/>
    <mergeCell ref="C3:C4"/>
    <mergeCell ref="B3:B4"/>
    <mergeCell ref="H3:H4"/>
    <mergeCell ref="P64:R64"/>
    <mergeCell ref="I3:I4"/>
    <mergeCell ref="B2:I2"/>
    <mergeCell ref="J2:T2"/>
    <mergeCell ref="B1:I1"/>
    <mergeCell ref="P65:R65"/>
    <mergeCell ref="A60:B60"/>
    <mergeCell ref="A27:B27"/>
    <mergeCell ref="A61:B61"/>
    <mergeCell ref="J3:P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" sqref="E2:J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اليومي'!D61</f>
        <v>1298</v>
      </c>
      <c r="B2" s="141" t="s">
        <v>45</v>
      </c>
      <c r="C2" s="142">
        <v>101001</v>
      </c>
      <c r="E2" s="63"/>
      <c r="F2" s="63"/>
      <c r="G2" s="115"/>
      <c r="H2" s="63"/>
      <c r="I2" s="61"/>
      <c r="J2" s="61"/>
    </row>
    <row r="3" spans="1:10" ht="18.75">
      <c r="A3" s="143">
        <f>'التقرير اليومي'!H61</f>
        <v>329.316</v>
      </c>
      <c r="B3" s="141" t="s">
        <v>44</v>
      </c>
      <c r="C3" s="142">
        <v>101002</v>
      </c>
      <c r="E3" s="63"/>
      <c r="F3" s="63"/>
      <c r="G3" s="115"/>
      <c r="H3" s="63"/>
      <c r="I3" s="61"/>
      <c r="J3" s="61"/>
    </row>
    <row r="4" spans="1:10" ht="18.75">
      <c r="A4" s="143">
        <f>'التقرير اليومي'!I61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اليومي'!C61</f>
        <v>727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اليومي'!E61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اليومي'!F61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اليومي'!G61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اليومي'!J61</f>
        <v>12711.16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اليومي'!Q61</f>
        <v>2748.6749999999997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0</v>
      </c>
      <c r="I10" s="62"/>
      <c r="J10" s="62" t="s">
        <v>13</v>
      </c>
    </row>
    <row r="11" spans="1:9" ht="18.75">
      <c r="A11" s="143">
        <f>'التقرير اليومي'!R61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اليومي'!S61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اليومي'!L61</f>
        <v>14128.09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اليومي'!N61</f>
        <v>1591.15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اليومي'!P61</f>
        <v>2766.2800000000007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اليومي'!K61</f>
        <v>-16955.87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اليومي'!M61</f>
        <v>90456</v>
      </c>
      <c r="B18" s="141" t="s">
        <v>58</v>
      </c>
      <c r="C18" s="142">
        <v>102028</v>
      </c>
    </row>
    <row r="19" spans="1:3" ht="23.25" customHeight="1">
      <c r="A19" s="143">
        <f>'التقرير اليومي'!T61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اليومي'!O61</f>
        <v>7936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132359.68050000002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5">
      <selection activeCell="F41" sqref="F41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26" t="s">
        <v>10</v>
      </c>
      <c r="E1" s="227"/>
      <c r="F1" s="228"/>
      <c r="G1" s="229" t="s">
        <v>64</v>
      </c>
      <c r="H1" s="230"/>
      <c r="I1" s="231"/>
      <c r="J1" s="232" t="s">
        <v>40</v>
      </c>
      <c r="K1" s="233"/>
      <c r="L1" s="233"/>
      <c r="M1" s="177" t="s">
        <v>5</v>
      </c>
      <c r="N1" s="178" t="s">
        <v>6</v>
      </c>
      <c r="O1" s="179" t="s">
        <v>7</v>
      </c>
    </row>
    <row r="2" spans="1:15" ht="15">
      <c r="A2" s="86">
        <v>1560</v>
      </c>
      <c r="B2" s="87">
        <v>7100</v>
      </c>
      <c r="C2" s="104"/>
      <c r="D2" s="88">
        <f>E2*F2</f>
        <v>800</v>
      </c>
      <c r="E2" s="89">
        <v>4</v>
      </c>
      <c r="F2" s="90">
        <v>200</v>
      </c>
      <c r="G2" s="91">
        <f>H2*I2</f>
        <v>2800</v>
      </c>
      <c r="H2" s="89">
        <v>14</v>
      </c>
      <c r="I2" s="92">
        <v>200</v>
      </c>
      <c r="J2" s="93">
        <f>K2*L2</f>
        <v>400</v>
      </c>
      <c r="K2" s="89">
        <v>2</v>
      </c>
      <c r="L2" s="94">
        <v>200</v>
      </c>
      <c r="M2" s="150">
        <f>N2*O2</f>
        <v>4000</v>
      </c>
      <c r="N2" s="85">
        <f>K2+H2+E2</f>
        <v>20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1400</v>
      </c>
      <c r="E3" s="89">
        <v>14</v>
      </c>
      <c r="F3" s="90">
        <v>100</v>
      </c>
      <c r="G3" s="91">
        <f aca="true" t="shared" si="1" ref="G3:G9">H3*I3</f>
        <v>3700</v>
      </c>
      <c r="H3" s="89">
        <v>37</v>
      </c>
      <c r="I3" s="92">
        <v>100</v>
      </c>
      <c r="J3" s="93">
        <f aca="true" t="shared" si="2" ref="J3:J9">K3*L3</f>
        <v>1100</v>
      </c>
      <c r="K3" s="89">
        <v>11</v>
      </c>
      <c r="L3" s="94">
        <v>100</v>
      </c>
      <c r="M3" s="150">
        <f aca="true" t="shared" si="3" ref="M3:M9">N3*O3</f>
        <v>6200</v>
      </c>
      <c r="N3" s="85">
        <f aca="true" t="shared" si="4" ref="N3:N9">K3+H3+E3</f>
        <v>62</v>
      </c>
      <c r="O3" s="180">
        <v>100</v>
      </c>
    </row>
    <row r="4" spans="1:15" ht="15">
      <c r="A4" s="86"/>
      <c r="B4" s="87"/>
      <c r="C4" s="104"/>
      <c r="D4" s="88">
        <f t="shared" si="0"/>
        <v>550</v>
      </c>
      <c r="E4" s="89">
        <v>11</v>
      </c>
      <c r="F4" s="90">
        <v>50</v>
      </c>
      <c r="G4" s="91">
        <f t="shared" si="1"/>
        <v>100</v>
      </c>
      <c r="H4" s="89">
        <v>2</v>
      </c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650</v>
      </c>
      <c r="N4" s="85">
        <f t="shared" si="4"/>
        <v>13</v>
      </c>
      <c r="O4" s="180">
        <v>50</v>
      </c>
    </row>
    <row r="5" spans="1:15" ht="15">
      <c r="A5" s="91">
        <f>SUM(A2:A4)</f>
        <v>1560</v>
      </c>
      <c r="B5" s="92">
        <f>SUM(B2:B4)</f>
        <v>7100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0</v>
      </c>
      <c r="K5" s="89"/>
      <c r="L5" s="94">
        <v>20</v>
      </c>
      <c r="M5" s="150">
        <f t="shared" si="3"/>
        <v>0</v>
      </c>
      <c r="N5" s="85">
        <f t="shared" si="4"/>
        <v>0</v>
      </c>
      <c r="O5" s="180">
        <v>20</v>
      </c>
    </row>
    <row r="6" spans="1:15" ht="15">
      <c r="A6" s="150">
        <v>1435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1000</v>
      </c>
      <c r="K6" s="89">
        <v>100</v>
      </c>
      <c r="L6" s="149">
        <v>10</v>
      </c>
      <c r="M6" s="150">
        <f t="shared" si="3"/>
        <v>1000</v>
      </c>
      <c r="N6" s="85">
        <f t="shared" si="4"/>
        <v>100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0</v>
      </c>
      <c r="K9" s="89"/>
      <c r="L9" s="94">
        <v>1</v>
      </c>
      <c r="M9" s="150">
        <f t="shared" si="3"/>
        <v>0</v>
      </c>
      <c r="N9" s="85">
        <f t="shared" si="4"/>
        <v>0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1435</v>
      </c>
      <c r="B11" s="95">
        <f>SUM(B6:B10)</f>
        <v>0</v>
      </c>
      <c r="C11" s="96">
        <f>SUM(C2:C10)</f>
        <v>0</v>
      </c>
      <c r="D11" s="97">
        <f>SUM(D2:D10)</f>
        <v>2750</v>
      </c>
      <c r="E11" s="234" t="s">
        <v>13</v>
      </c>
      <c r="F11" s="235"/>
      <c r="G11" s="98">
        <f>SUM(G2:G10)</f>
        <v>6600</v>
      </c>
      <c r="H11" s="236" t="s">
        <v>13</v>
      </c>
      <c r="I11" s="237"/>
      <c r="J11" s="99">
        <f>SUM(J2:J10)</f>
        <v>2500</v>
      </c>
      <c r="K11" s="238" t="s">
        <v>13</v>
      </c>
      <c r="L11" s="239"/>
      <c r="M11" s="88">
        <f>SUM(M2:M10)</f>
        <v>11850</v>
      </c>
      <c r="N11" s="223" t="s">
        <v>13</v>
      </c>
      <c r="O11" s="224"/>
    </row>
    <row r="12" spans="1:15" ht="15">
      <c r="A12" s="7"/>
      <c r="B12" s="7"/>
      <c r="C12" s="7"/>
      <c r="D12" s="100">
        <f>A11+A5</f>
        <v>2995</v>
      </c>
      <c r="E12" s="223" t="s">
        <v>65</v>
      </c>
      <c r="F12" s="225"/>
      <c r="G12" s="101">
        <f>B11+B5</f>
        <v>7100</v>
      </c>
      <c r="H12" s="240" t="s">
        <v>65</v>
      </c>
      <c r="I12" s="241"/>
      <c r="J12" s="102">
        <f>'التقرير اليومي'!D61</f>
        <v>1298</v>
      </c>
      <c r="K12" s="242" t="s">
        <v>65</v>
      </c>
      <c r="L12" s="243"/>
      <c r="M12" s="245" t="s">
        <v>66</v>
      </c>
      <c r="N12" s="246"/>
      <c r="O12" s="247"/>
    </row>
    <row r="13" spans="1:15" ht="15">
      <c r="A13" s="7"/>
      <c r="B13" s="7"/>
      <c r="C13" s="7"/>
      <c r="D13" s="100">
        <f>D11-D12</f>
        <v>-245</v>
      </c>
      <c r="E13" s="223" t="s">
        <v>8</v>
      </c>
      <c r="F13" s="225"/>
      <c r="G13" s="101">
        <f>G11-G12</f>
        <v>-500</v>
      </c>
      <c r="H13" s="240" t="s">
        <v>8</v>
      </c>
      <c r="I13" s="241"/>
      <c r="J13" s="102">
        <f>J11-J12</f>
        <v>1202</v>
      </c>
      <c r="K13" s="242" t="s">
        <v>8</v>
      </c>
      <c r="L13" s="243"/>
      <c r="M13" s="86">
        <v>755</v>
      </c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اليومي'!E61</f>
        <v>0</v>
      </c>
      <c r="N14" s="176" t="s">
        <v>18</v>
      </c>
      <c r="O14" s="87">
        <v>3</v>
      </c>
    </row>
    <row r="15" spans="1:15" ht="15">
      <c r="A15" s="102">
        <f>'التقرير اليومي'!D61</f>
        <v>1298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52">
        <f>N15+N16</f>
        <v>0</v>
      </c>
      <c r="N15" s="175">
        <f>'التقرير اليومي'!F61</f>
        <v>0</v>
      </c>
      <c r="O15" s="87" t="s">
        <v>86</v>
      </c>
    </row>
    <row r="16" spans="1:15" ht="15">
      <c r="A16" s="102">
        <f>'التقرير اليومي'!E61</f>
        <v>0</v>
      </c>
      <c r="B16" s="102" t="s">
        <v>18</v>
      </c>
      <c r="C16" s="102">
        <f>A16-B5-A5</f>
        <v>-8660</v>
      </c>
      <c r="D16" s="7"/>
      <c r="E16" s="7"/>
      <c r="F16" s="7"/>
      <c r="G16" s="7"/>
      <c r="H16" s="7"/>
      <c r="I16" s="7"/>
      <c r="J16" s="7"/>
      <c r="K16" s="7"/>
      <c r="L16" s="7"/>
      <c r="M16" s="253"/>
      <c r="N16" s="175">
        <f>'التقرير اليومي'!G61</f>
        <v>0</v>
      </c>
      <c r="O16" s="87" t="s">
        <v>87</v>
      </c>
    </row>
    <row r="17" spans="1:15" ht="15">
      <c r="A17" s="102">
        <f>'التقرير اليومي'!F61+'التقرير اليومي'!G61</f>
        <v>0</v>
      </c>
      <c r="B17" s="102" t="s">
        <v>19</v>
      </c>
      <c r="C17" s="102">
        <f>A17-B11-A11</f>
        <v>-1435</v>
      </c>
      <c r="D17" s="7"/>
      <c r="E17" s="7"/>
      <c r="F17" s="7"/>
      <c r="G17" s="7"/>
      <c r="H17" s="119"/>
      <c r="I17" s="119"/>
      <c r="J17" s="119"/>
      <c r="K17" s="194"/>
      <c r="L17" s="7"/>
      <c r="M17" s="86">
        <v>1000</v>
      </c>
      <c r="N17" s="248">
        <v>362816</v>
      </c>
      <c r="O17" s="249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8">
        <v>350000</v>
      </c>
      <c r="O18" s="249"/>
    </row>
    <row r="19" spans="1:15" ht="15">
      <c r="A19" s="102"/>
      <c r="B19" s="102"/>
      <c r="C19" s="102"/>
      <c r="D19" s="7"/>
      <c r="E19" s="7"/>
      <c r="F19" s="7"/>
      <c r="G19" s="7"/>
      <c r="H19" s="119"/>
      <c r="I19" s="119"/>
      <c r="J19" s="119"/>
      <c r="K19" s="194"/>
      <c r="L19" s="7"/>
      <c r="M19" s="86"/>
      <c r="N19" s="248">
        <v>2353622</v>
      </c>
      <c r="O19" s="249"/>
    </row>
    <row r="20" spans="1:15" ht="15">
      <c r="A20" s="102"/>
      <c r="B20" s="102"/>
      <c r="C20" s="102"/>
      <c r="D20" s="7"/>
      <c r="E20" s="7"/>
      <c r="F20" s="7"/>
      <c r="G20" s="7"/>
      <c r="H20" s="7"/>
      <c r="I20" s="7"/>
      <c r="J20" s="7"/>
      <c r="K20" s="194"/>
      <c r="L20" s="7"/>
      <c r="M20" s="88">
        <f>SUM(M13:M19)</f>
        <v>1755</v>
      </c>
      <c r="N20" s="223" t="s">
        <v>13</v>
      </c>
      <c r="O20" s="224"/>
    </row>
    <row r="21" spans="1:15" ht="15">
      <c r="A21" s="102"/>
      <c r="B21" s="242"/>
      <c r="C21" s="244"/>
      <c r="D21" s="7"/>
      <c r="E21" s="7"/>
      <c r="F21" s="7"/>
      <c r="G21" s="7"/>
      <c r="H21" s="7"/>
      <c r="I21" s="7"/>
      <c r="J21" s="7" t="s">
        <v>79</v>
      </c>
      <c r="K21" s="195"/>
      <c r="L21" s="7"/>
      <c r="M21" s="86">
        <f>I33</f>
        <v>0</v>
      </c>
      <c r="N21" s="103" t="s">
        <v>42</v>
      </c>
      <c r="O21" s="87">
        <v>0</v>
      </c>
    </row>
    <row r="22" spans="1:1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 t="s">
        <v>69</v>
      </c>
      <c r="L22" s="7"/>
      <c r="M22" s="88">
        <f>M11-M20</f>
        <v>10095</v>
      </c>
      <c r="N22" s="223" t="s">
        <v>62</v>
      </c>
      <c r="O22" s="224"/>
    </row>
    <row r="23" spans="13:15" ht="18.75">
      <c r="M23" s="259" t="s">
        <v>30</v>
      </c>
      <c r="N23" s="260"/>
      <c r="O23" s="181" t="s">
        <v>15</v>
      </c>
    </row>
    <row r="24" spans="13:15" ht="18.75">
      <c r="M24" s="261">
        <v>914443346</v>
      </c>
      <c r="N24" s="262"/>
      <c r="O24" s="181" t="s">
        <v>80</v>
      </c>
    </row>
    <row r="25" spans="13:15" ht="19.5" thickBot="1">
      <c r="M25" s="250" t="s">
        <v>82</v>
      </c>
      <c r="N25" s="251"/>
      <c r="O25" s="182" t="s">
        <v>81</v>
      </c>
    </row>
    <row r="27" ht="13.5" thickBot="1"/>
    <row r="28" spans="9:15" ht="15.75" thickBot="1">
      <c r="I28" s="75">
        <f>K28*J28</f>
        <v>0</v>
      </c>
      <c r="J28" s="76"/>
      <c r="K28" s="77">
        <v>50</v>
      </c>
      <c r="M28" s="101" t="s">
        <v>5</v>
      </c>
      <c r="N28" s="101" t="s">
        <v>67</v>
      </c>
      <c r="O28" s="101" t="s">
        <v>7</v>
      </c>
    </row>
    <row r="29" spans="9:15" ht="15.75" thickBot="1">
      <c r="I29" s="75">
        <f>K29*J29</f>
        <v>0</v>
      </c>
      <c r="J29" s="78"/>
      <c r="K29" s="79">
        <v>20</v>
      </c>
      <c r="M29" s="101">
        <f>N29*O29</f>
        <v>0</v>
      </c>
      <c r="N29" s="89"/>
      <c r="O29" s="101">
        <v>200</v>
      </c>
    </row>
    <row r="30" spans="9:15" ht="15.75" thickBot="1">
      <c r="I30" s="75">
        <f>K30*J30</f>
        <v>0</v>
      </c>
      <c r="J30" s="78"/>
      <c r="K30" s="79">
        <v>10</v>
      </c>
      <c r="M30" s="101">
        <f aca="true" t="shared" si="5" ref="M30:M36">N30*O30</f>
        <v>0</v>
      </c>
      <c r="N30" s="89"/>
      <c r="O30" s="101">
        <v>100</v>
      </c>
    </row>
    <row r="31" spans="9:15" ht="15.75" thickBot="1">
      <c r="I31" s="75">
        <f>K31*J31</f>
        <v>0</v>
      </c>
      <c r="J31" s="78"/>
      <c r="K31" s="79">
        <v>5</v>
      </c>
      <c r="M31" s="101">
        <f t="shared" si="5"/>
        <v>0</v>
      </c>
      <c r="N31" s="89"/>
      <c r="O31" s="101">
        <v>50</v>
      </c>
    </row>
    <row r="32" spans="9:15" ht="15.75" thickBot="1">
      <c r="I32" s="75">
        <f>K32*J32</f>
        <v>0</v>
      </c>
      <c r="J32" s="78"/>
      <c r="K32" s="79">
        <v>1</v>
      </c>
      <c r="M32" s="101">
        <f t="shared" si="5"/>
        <v>0</v>
      </c>
      <c r="N32" s="89"/>
      <c r="O32" s="101">
        <v>20</v>
      </c>
    </row>
    <row r="33" spans="9:15" ht="15.75" thickBot="1">
      <c r="I33" s="117">
        <f>SUM(I28:I32)</f>
        <v>0</v>
      </c>
      <c r="J33" s="258" t="s">
        <v>13</v>
      </c>
      <c r="K33" s="257"/>
      <c r="M33" s="101">
        <f t="shared" si="5"/>
        <v>0</v>
      </c>
      <c r="N33" s="89"/>
      <c r="O33" s="101">
        <v>10</v>
      </c>
    </row>
    <row r="34" spans="9:15" ht="15">
      <c r="I34" s="80">
        <f>الديوان!A3</f>
        <v>329.316</v>
      </c>
      <c r="J34" s="254" t="s">
        <v>11</v>
      </c>
      <c r="K34" s="255"/>
      <c r="M34" s="101">
        <f t="shared" si="5"/>
        <v>0</v>
      </c>
      <c r="N34" s="89"/>
      <c r="O34" s="101">
        <v>5</v>
      </c>
    </row>
    <row r="35" spans="9:15" ht="15.75" thickBot="1">
      <c r="I35" s="81">
        <f>I33-I34</f>
        <v>-329.316</v>
      </c>
      <c r="J35" s="256" t="s">
        <v>8</v>
      </c>
      <c r="K35" s="257"/>
      <c r="M35" s="101">
        <f t="shared" si="5"/>
        <v>0</v>
      </c>
      <c r="N35" s="89"/>
      <c r="O35" s="101">
        <v>2</v>
      </c>
    </row>
    <row r="36" spans="13:15" ht="15">
      <c r="M36" s="101">
        <f t="shared" si="5"/>
        <v>0</v>
      </c>
      <c r="N36" s="89"/>
      <c r="O36" s="101">
        <v>1</v>
      </c>
    </row>
    <row r="37" spans="11:15" ht="15">
      <c r="K37" s="184">
        <v>-424</v>
      </c>
      <c r="M37" s="101">
        <f>N37*5</f>
        <v>0</v>
      </c>
      <c r="N37" s="89"/>
      <c r="O37" s="101" t="s">
        <v>2</v>
      </c>
    </row>
    <row r="38" spans="6:15" ht="15">
      <c r="F38" t="s">
        <v>69</v>
      </c>
      <c r="K38" s="154">
        <v>-2156</v>
      </c>
      <c r="M38" s="102">
        <f>SUM(M29:M37)</f>
        <v>0</v>
      </c>
      <c r="N38" s="242" t="s">
        <v>68</v>
      </c>
      <c r="O38" s="244"/>
    </row>
    <row r="39" spans="11:15" ht="15">
      <c r="K39" s="153">
        <f>M40</f>
        <v>-3671.58</v>
      </c>
      <c r="M39" s="102">
        <f>الديوان!A2+الديوان!A3*5+الديوان!A5+الديوان!A6+الديوان!A8+الديوان!A4*4+'التقرير اليومي'!F61</f>
        <v>3671.58</v>
      </c>
      <c r="N39" s="242" t="s">
        <v>65</v>
      </c>
      <c r="O39" s="244"/>
    </row>
    <row r="40" spans="11:15" ht="15">
      <c r="K40" s="153">
        <f>K38-K39</f>
        <v>1515.58</v>
      </c>
      <c r="M40" s="102">
        <f>M38-M39</f>
        <v>-3671.58</v>
      </c>
      <c r="N40" s="242" t="s">
        <v>8</v>
      </c>
      <c r="O40" s="244"/>
    </row>
    <row r="41" spans="10:11" ht="12.75">
      <c r="J41" t="s">
        <v>69</v>
      </c>
      <c r="K41" s="183"/>
    </row>
  </sheetData>
  <sheetProtection/>
  <mergeCells count="30">
    <mergeCell ref="N18:O18"/>
    <mergeCell ref="N40:O40"/>
    <mergeCell ref="N20:O20"/>
    <mergeCell ref="J34:K34"/>
    <mergeCell ref="J35:K35"/>
    <mergeCell ref="N22:O22"/>
    <mergeCell ref="N38:O38"/>
    <mergeCell ref="J33:K33"/>
    <mergeCell ref="M23:N23"/>
    <mergeCell ref="M24:N24"/>
    <mergeCell ref="H13:I13"/>
    <mergeCell ref="K12:L12"/>
    <mergeCell ref="K13:L13"/>
    <mergeCell ref="B21:C21"/>
    <mergeCell ref="M12:O12"/>
    <mergeCell ref="N39:O39"/>
    <mergeCell ref="N17:O17"/>
    <mergeCell ref="M25:N25"/>
    <mergeCell ref="N19:O19"/>
    <mergeCell ref="M15:M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2018-01-17T08:26:19Z</cp:lastPrinted>
  <dcterms:created xsi:type="dcterms:W3CDTF">2012-05-27T06:24:35Z</dcterms:created>
  <dcterms:modified xsi:type="dcterms:W3CDTF">2018-01-18T06:53:36Z</dcterms:modified>
  <cp:category/>
  <cp:version/>
  <cp:contentType/>
  <cp:contentStatus/>
</cp:coreProperties>
</file>