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51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اليومي'!$1:$43</definedName>
    <definedName name="_xlnm.Print_Area" localSheetId="10">'الجرد'!$M$1:$O$18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N43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<sst xmlns="http://schemas.openxmlformats.org/spreadsheetml/2006/main" count="129" uniqueCount="94">
  <si>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</si>
  <si>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</si>
  <si>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</si>
  <si>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</si>
  <si>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</si>
  <si>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</si>
  <si>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</si>
  <si>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</si>
  <si>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</si>
  <si>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</si>
  <si>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</si>
  <si>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</si>
  <si>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</si>
  <si>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</si>
  <si>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</si>
  <si>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</si>
  <si>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</si>
  <si>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</si>
  <si>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</si>
  <si>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</si>
  <si>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</si>
  <si>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</si>
  <si>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</si>
  <si>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</si>
  <si>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</si>
  <si>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</si>
  <si>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</si>
  <si>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</si>
  <si>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</si>
  <si>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</si>
  <si>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</si>
  <si>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</si>
  <si>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</si>
  <si>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</si>
  <si>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</si>
  <si>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</si>
  <si>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</si>
  <si>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</si>
  <si>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</si>
  <si>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</si>
  <si>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</si>
  <si>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</si>
  <si>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</si>
  <si>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</si>
  <si>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</si>
  <si>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</si>
  <si>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</si>
  <si>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المياه - 4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</si>
  <si>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</si>
  <si>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</si>
  <si>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</si>
  <si>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</si>
  <si>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</si>
  <si>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</si>
  <si>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</si>
  <si>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</si>
  <si>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</si>
  <si>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</si>
  <si>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</si>
  <si>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</si>
  <si>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</si>
  <si>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</si>
  <si>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</si>
  <si>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</si>
  <si>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</si>
  <si>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</si>
  <si>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</si>
  <si>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</si>
  <si>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</si>
  <si>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</si>
  <si>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</si>
  <si>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</si>
  <si>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</si>
  <si>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</si>
  <si>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</si>
  <si>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</si>
  <si>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</si>
  <si>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</si>
  <si>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</si>
  <si>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>0 - الرئيسي</t>
  </si>
  <si>
    <t xml:space="preserve">الكهرباء - 3 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</si>
  <si>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</si>
  <si>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</si>
  <si>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</si>
  <si>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</si>
  <si>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</si>
  <si>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حساب البنك دينار</t>
  </si>
  <si>
    <t xml:space="preserve">الخميس 16 . 6 . 2016 </t>
  </si>
  <si>
    <t>اشتراك كهرباء + اشتراك مياه - مجدي احمد محيي الدين مرشد</t>
  </si>
  <si>
    <t>دفعة من رسوم اشتراك مياه - نعمان مصطفى حمدان جوابرة</t>
  </si>
  <si>
    <t xml:space="preserve">اثمان بنزين محروقات الى رام الله - سيارة عاطف ملحم </t>
  </si>
  <si>
    <t>اجور عامل على مشروع المياه - محمد عبد الله رسمي شيخ ابراهيم</t>
  </si>
  <si>
    <t>دفعة من اعمال بناء جدار طريق باطن قبس - شركة الخبر للمقاولات والتعهدات</t>
  </si>
  <si>
    <t>اشتراك مياه - وليد مفيد ابراهيم شيخ ابراهيم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</si>
</sst>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sz val="8"/>
      <color indexed="9"/>
      <name val="Arial Black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sz val="8"/>
      <color theme="0"/>
      <name val="Arial Black"/>
      <family val="2"/>
    </font>
    <font>
      <b/>
      <sz val="12"/>
      <color theme="0"/>
      <name val="Arial Black"/>
      <family val="2"/>
    </font>
    <font>
      <b/>
      <sz val="8"/>
      <color theme="0"/>
      <name val="Arial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2" fontId="7" fillId="0" borderId="16" xfId="0" applyNumberFormat="1" applyFont="1" applyFill="1" applyBorder="1" applyAlignment="1">
      <alignment horizontal="center" vertical="center"/>
    </xf>
    <xf numFmtId="186" fontId="7" fillId="0" borderId="17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188" fontId="7" fillId="0" borderId="17" xfId="0" applyNumberFormat="1" applyFont="1" applyFill="1" applyBorder="1" applyAlignment="1">
      <alignment horizontal="center" vertical="center"/>
    </xf>
    <xf numFmtId="186" fontId="7" fillId="0" borderId="16" xfId="0" applyNumberFormat="1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center" vertical="center"/>
    </xf>
    <xf numFmtId="0" fontId="53" fillId="36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2" fontId="7" fillId="35" borderId="19" xfId="0" applyNumberFormat="1" applyFont="1" applyFill="1" applyBorder="1" applyAlignment="1">
      <alignment horizontal="center" vertical="center"/>
    </xf>
    <xf numFmtId="182" fontId="7" fillId="35" borderId="20" xfId="0" applyNumberFormat="1" applyFont="1" applyFill="1" applyBorder="1" applyAlignment="1">
      <alignment horizontal="center" vertical="center"/>
    </xf>
    <xf numFmtId="186" fontId="7" fillId="35" borderId="19" xfId="0" applyNumberFormat="1" applyFont="1" applyFill="1" applyBorder="1" applyAlignment="1">
      <alignment horizontal="center" vertical="center"/>
    </xf>
    <xf numFmtId="188" fontId="7" fillId="35" borderId="21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188" fontId="53" fillId="35" borderId="2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188" fontId="7" fillId="0" borderId="23" xfId="0" applyNumberFormat="1" applyFont="1" applyBorder="1" applyAlignment="1">
      <alignment horizontal="center" vertical="center"/>
    </xf>
    <xf numFmtId="188" fontId="7" fillId="0" borderId="24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8" xfId="0" applyNumberFormat="1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37" borderId="26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/>
    </xf>
    <xf numFmtId="0" fontId="56" fillId="36" borderId="26" xfId="0" applyFont="1" applyFill="1" applyBorder="1" applyAlignment="1">
      <alignment vertical="center"/>
    </xf>
    <xf numFmtId="182" fontId="56" fillId="37" borderId="26" xfId="0" applyNumberFormat="1" applyFont="1" applyFill="1" applyBorder="1" applyAlignment="1">
      <alignment horizontal="center" vertical="center"/>
    </xf>
    <xf numFmtId="188" fontId="56" fillId="37" borderId="26" xfId="0" applyNumberFormat="1" applyFont="1" applyFill="1" applyBorder="1" applyAlignment="1">
      <alignment horizontal="center" vertical="center"/>
    </xf>
    <xf numFmtId="188" fontId="56" fillId="34" borderId="26" xfId="0" applyNumberFormat="1" applyFont="1" applyFill="1" applyBorder="1" applyAlignment="1">
      <alignment horizontal="center" vertical="center"/>
    </xf>
    <xf numFmtId="0" fontId="56" fillId="34" borderId="27" xfId="0" applyFont="1" applyFill="1" applyBorder="1" applyAlignment="1">
      <alignment vertical="center"/>
    </xf>
    <xf numFmtId="0" fontId="56" fillId="34" borderId="28" xfId="0" applyFont="1" applyFill="1" applyBorder="1" applyAlignment="1">
      <alignment vertical="center"/>
    </xf>
    <xf numFmtId="0" fontId="54" fillId="37" borderId="29" xfId="0" applyFont="1" applyFill="1" applyBorder="1" applyAlignment="1">
      <alignment horizontal="center" vertical="center"/>
    </xf>
    <xf numFmtId="0" fontId="53" fillId="37" borderId="30" xfId="0" applyFont="1" applyFill="1" applyBorder="1" applyAlignment="1">
      <alignment horizontal="center" vertical="center"/>
    </xf>
    <xf numFmtId="0" fontId="53" fillId="37" borderId="22" xfId="0" applyFont="1" applyFill="1" applyBorder="1" applyAlignment="1">
      <alignment horizontal="center" vertical="center"/>
    </xf>
    <xf numFmtId="182" fontId="53" fillId="37" borderId="31" xfId="0" applyNumberFormat="1" applyFont="1" applyFill="1" applyBorder="1" applyAlignment="1">
      <alignment horizontal="center" vertical="center"/>
    </xf>
    <xf numFmtId="182" fontId="53" fillId="37" borderId="32" xfId="0" applyNumberFormat="1" applyFont="1" applyFill="1" applyBorder="1" applyAlignment="1">
      <alignment horizontal="center" vertical="center"/>
    </xf>
    <xf numFmtId="186" fontId="53" fillId="37" borderId="32" xfId="0" applyNumberFormat="1" applyFont="1" applyFill="1" applyBorder="1" applyAlignment="1">
      <alignment horizontal="center" vertical="center"/>
    </xf>
    <xf numFmtId="188" fontId="53" fillId="37" borderId="22" xfId="0" applyNumberFormat="1" applyFont="1" applyFill="1" applyBorder="1" applyAlignment="1">
      <alignment horizontal="center" vertical="center"/>
    </xf>
    <xf numFmtId="188" fontId="53" fillId="37" borderId="32" xfId="0" applyNumberFormat="1" applyFont="1" applyFill="1" applyBorder="1" applyAlignment="1">
      <alignment horizontal="center" vertical="center"/>
    </xf>
    <xf numFmtId="188" fontId="53" fillId="37" borderId="33" xfId="0" applyNumberFormat="1" applyFont="1" applyFill="1" applyBorder="1" applyAlignment="1">
      <alignment horizontal="center" vertical="center"/>
    </xf>
    <xf numFmtId="188" fontId="53" fillId="37" borderId="29" xfId="0" applyNumberFormat="1" applyFont="1" applyFill="1" applyBorder="1" applyAlignment="1">
      <alignment horizontal="center" vertical="center"/>
    </xf>
    <xf numFmtId="186" fontId="53" fillId="37" borderId="31" xfId="0" applyNumberFormat="1" applyFont="1" applyFill="1" applyBorder="1" applyAlignment="1">
      <alignment horizontal="center" vertical="center"/>
    </xf>
    <xf numFmtId="0" fontId="53" fillId="37" borderId="14" xfId="0" applyFont="1" applyFill="1" applyBorder="1" applyAlignment="1">
      <alignment horizontal="center"/>
    </xf>
    <xf numFmtId="0" fontId="53" fillId="34" borderId="34" xfId="0" applyFont="1" applyFill="1" applyBorder="1" applyAlignment="1">
      <alignment horizontal="center" vertical="center"/>
    </xf>
    <xf numFmtId="188" fontId="53" fillId="34" borderId="34" xfId="0" applyNumberFormat="1" applyFont="1" applyFill="1" applyBorder="1" applyAlignment="1">
      <alignment horizontal="center" vertical="center"/>
    </xf>
    <xf numFmtId="0" fontId="53" fillId="34" borderId="35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182" fontId="53" fillId="34" borderId="19" xfId="0" applyNumberFormat="1" applyFont="1" applyFill="1" applyBorder="1" applyAlignment="1">
      <alignment horizontal="center" vertical="center"/>
    </xf>
    <xf numFmtId="186" fontId="53" fillId="34" borderId="21" xfId="0" applyNumberFormat="1" applyFont="1" applyFill="1" applyBorder="1" applyAlignment="1">
      <alignment horizontal="center" vertical="center"/>
    </xf>
    <xf numFmtId="188" fontId="53" fillId="34" borderId="19" xfId="0" applyNumberFormat="1" applyFont="1" applyFill="1" applyBorder="1" applyAlignment="1">
      <alignment horizontal="center" vertical="center"/>
    </xf>
    <xf numFmtId="188" fontId="53" fillId="34" borderId="21" xfId="0" applyNumberFormat="1" applyFont="1" applyFill="1" applyBorder="1" applyAlignment="1">
      <alignment horizontal="center" vertical="center"/>
    </xf>
    <xf numFmtId="186" fontId="53" fillId="34" borderId="19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/>
    </xf>
    <xf numFmtId="188" fontId="53" fillId="34" borderId="18" xfId="0" applyNumberFormat="1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4" fillId="34" borderId="36" xfId="0" applyFont="1" applyFill="1" applyBorder="1" applyAlignment="1">
      <alignment horizontal="center" vertical="center"/>
    </xf>
    <xf numFmtId="0" fontId="54" fillId="34" borderId="37" xfId="0" applyFont="1" applyFill="1" applyBorder="1" applyAlignment="1">
      <alignment horizontal="center" vertical="center"/>
    </xf>
    <xf numFmtId="0" fontId="54" fillId="34" borderId="38" xfId="0" applyFont="1" applyFill="1" applyBorder="1" applyAlignment="1">
      <alignment horizontal="center" vertical="center"/>
    </xf>
    <xf numFmtId="182" fontId="6" fillId="38" borderId="26" xfId="0" applyNumberFormat="1" applyFont="1" applyFill="1" applyBorder="1" applyAlignment="1">
      <alignment horizontal="center" vertical="center"/>
    </xf>
    <xf numFmtId="182" fontId="54" fillId="34" borderId="26" xfId="0" applyNumberFormat="1" applyFont="1" applyFill="1" applyBorder="1" applyAlignment="1">
      <alignment horizontal="center" vertical="center"/>
    </xf>
    <xf numFmtId="182" fontId="58" fillId="38" borderId="26" xfId="0" applyNumberFormat="1" applyFont="1" applyFill="1" applyBorder="1" applyAlignment="1">
      <alignment horizontal="center" vertical="center"/>
    </xf>
    <xf numFmtId="186" fontId="54" fillId="39" borderId="19" xfId="0" applyNumberFormat="1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/>
    </xf>
    <xf numFmtId="182" fontId="54" fillId="39" borderId="22" xfId="0" applyNumberFormat="1" applyFont="1" applyFill="1" applyBorder="1" applyAlignment="1">
      <alignment horizontal="center" vertical="center"/>
    </xf>
    <xf numFmtId="182" fontId="53" fillId="39" borderId="39" xfId="0" applyNumberFormat="1" applyFont="1" applyFill="1" applyBorder="1" applyAlignment="1">
      <alignment horizontal="center" vertical="center"/>
    </xf>
    <xf numFmtId="0" fontId="59" fillId="39" borderId="22" xfId="0" applyFont="1" applyFill="1" applyBorder="1" applyAlignment="1">
      <alignment horizontal="center" vertical="center"/>
    </xf>
    <xf numFmtId="188" fontId="54" fillId="39" borderId="0" xfId="0" applyNumberFormat="1" applyFont="1" applyFill="1" applyBorder="1" applyAlignment="1">
      <alignment horizontal="center" vertical="center"/>
    </xf>
    <xf numFmtId="188" fontId="54" fillId="39" borderId="40" xfId="0" applyNumberFormat="1" applyFont="1" applyFill="1" applyBorder="1" applyAlignment="1">
      <alignment horizontal="center" vertical="center"/>
    </xf>
    <xf numFmtId="188" fontId="54" fillId="39" borderId="22" xfId="0" applyNumberFormat="1" applyFont="1" applyFill="1" applyBorder="1" applyAlignment="1">
      <alignment horizontal="center" vertical="center"/>
    </xf>
    <xf numFmtId="188" fontId="54" fillId="39" borderId="12" xfId="0" applyNumberFormat="1" applyFont="1" applyFill="1" applyBorder="1" applyAlignment="1">
      <alignment horizontal="center" vertical="center"/>
    </xf>
    <xf numFmtId="186" fontId="54" fillId="39" borderId="11" xfId="0" applyNumberFormat="1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0" fontId="54" fillId="39" borderId="41" xfId="0" applyFont="1" applyFill="1" applyBorder="1" applyAlignment="1">
      <alignment horizontal="center" vertical="center"/>
    </xf>
    <xf numFmtId="182" fontId="53" fillId="39" borderId="25" xfId="0" applyNumberFormat="1" applyFont="1" applyFill="1" applyBorder="1" applyAlignment="1">
      <alignment horizontal="center" vertical="center"/>
    </xf>
    <xf numFmtId="182" fontId="53" fillId="39" borderId="22" xfId="0" applyNumberFormat="1" applyFont="1" applyFill="1" applyBorder="1" applyAlignment="1">
      <alignment horizontal="center" vertical="center"/>
    </xf>
    <xf numFmtId="186" fontId="53" fillId="39" borderId="22" xfId="0" applyNumberFormat="1" applyFont="1" applyFill="1" applyBorder="1" applyAlignment="1">
      <alignment horizontal="center" vertical="center"/>
    </xf>
    <xf numFmtId="188" fontId="53" fillId="39" borderId="39" xfId="0" applyNumberFormat="1" applyFont="1" applyFill="1" applyBorder="1" applyAlignment="1">
      <alignment horizontal="center" vertical="center"/>
    </xf>
    <xf numFmtId="188" fontId="53" fillId="39" borderId="22" xfId="0" applyNumberFormat="1" applyFont="1" applyFill="1" applyBorder="1" applyAlignment="1">
      <alignment horizontal="center" vertical="center"/>
    </xf>
    <xf numFmtId="188" fontId="53" fillId="39" borderId="42" xfId="0" applyNumberFormat="1" applyFont="1" applyFill="1" applyBorder="1" applyAlignment="1">
      <alignment horizontal="center" vertical="center"/>
    </xf>
    <xf numFmtId="186" fontId="53" fillId="39" borderId="43" xfId="0" applyNumberFormat="1" applyFont="1" applyFill="1" applyBorder="1" applyAlignment="1">
      <alignment horizontal="center" vertical="center"/>
    </xf>
    <xf numFmtId="188" fontId="53" fillId="39" borderId="44" xfId="0" applyNumberFormat="1" applyFont="1" applyFill="1" applyBorder="1" applyAlignment="1">
      <alignment horizontal="center" vertical="center"/>
    </xf>
    <xf numFmtId="0" fontId="53" fillId="39" borderId="19" xfId="0" applyFont="1" applyFill="1" applyBorder="1" applyAlignment="1">
      <alignment horizontal="center"/>
    </xf>
    <xf numFmtId="0" fontId="54" fillId="39" borderId="18" xfId="0" applyFont="1" applyFill="1" applyBorder="1" applyAlignment="1">
      <alignment vertical="center"/>
    </xf>
    <xf numFmtId="0" fontId="54" fillId="39" borderId="21" xfId="0" applyFont="1" applyFill="1" applyBorder="1" applyAlignment="1">
      <alignment vertical="center"/>
    </xf>
    <xf numFmtId="0" fontId="2" fillId="39" borderId="40" xfId="0" applyFont="1" applyFill="1" applyBorder="1" applyAlignment="1">
      <alignment/>
    </xf>
    <xf numFmtId="0" fontId="56" fillId="39" borderId="1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53" fillId="39" borderId="19" xfId="0" applyFont="1" applyFill="1" applyBorder="1" applyAlignment="1">
      <alignment horizontal="center" vertical="center"/>
    </xf>
    <xf numFmtId="0" fontId="59" fillId="39" borderId="45" xfId="0" applyFont="1" applyFill="1" applyBorder="1" applyAlignment="1">
      <alignment horizontal="center" vertical="center"/>
    </xf>
    <xf numFmtId="0" fontId="2" fillId="38" borderId="40" xfId="0" applyFont="1" applyFill="1" applyBorder="1" applyAlignment="1">
      <alignment horizontal="center" vertical="center"/>
    </xf>
    <xf numFmtId="0" fontId="59" fillId="39" borderId="46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24" xfId="0" applyFont="1" applyFill="1" applyBorder="1" applyAlignment="1">
      <alignment horizontal="center" vertical="center"/>
    </xf>
    <xf numFmtId="0" fontId="59" fillId="39" borderId="25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59" fillId="39" borderId="33" xfId="0" applyFont="1" applyFill="1" applyBorder="1" applyAlignment="1">
      <alignment horizontal="center" vertical="center"/>
    </xf>
    <xf numFmtId="185" fontId="59" fillId="34" borderId="36" xfId="0" applyNumberFormat="1" applyFont="1" applyFill="1" applyBorder="1" applyAlignment="1">
      <alignment horizontal="center" vertical="center"/>
    </xf>
    <xf numFmtId="185" fontId="59" fillId="34" borderId="47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82" fontId="7" fillId="0" borderId="31" xfId="0" applyNumberFormat="1" applyFont="1" applyFill="1" applyBorder="1" applyAlignment="1">
      <alignment horizontal="center" vertical="center"/>
    </xf>
    <xf numFmtId="186" fontId="7" fillId="0" borderId="32" xfId="0" applyNumberFormat="1" applyFont="1" applyFill="1" applyBorder="1" applyAlignment="1">
      <alignment horizontal="center" vertical="center"/>
    </xf>
    <xf numFmtId="188" fontId="7" fillId="0" borderId="31" xfId="0" applyNumberFormat="1" applyFont="1" applyFill="1" applyBorder="1" applyAlignment="1">
      <alignment horizontal="center" vertical="center"/>
    </xf>
    <xf numFmtId="188" fontId="7" fillId="0" borderId="32" xfId="0" applyNumberFormat="1" applyFont="1" applyFill="1" applyBorder="1" applyAlignment="1">
      <alignment horizontal="center" vertical="center"/>
    </xf>
    <xf numFmtId="186" fontId="7" fillId="0" borderId="31" xfId="0" applyNumberFormat="1" applyFont="1" applyFill="1" applyBorder="1" applyAlignment="1">
      <alignment horizontal="center" vertical="center"/>
    </xf>
    <xf numFmtId="182" fontId="60" fillId="37" borderId="36" xfId="0" applyNumberFormat="1" applyFont="1" applyFill="1" applyBorder="1" applyAlignment="1">
      <alignment horizontal="center" vertical="center"/>
    </xf>
    <xf numFmtId="182" fontId="60" fillId="37" borderId="38" xfId="0" applyNumberFormat="1" applyFont="1" applyFill="1" applyBorder="1" applyAlignment="1">
      <alignment horizontal="center" vertical="center"/>
    </xf>
    <xf numFmtId="182" fontId="60" fillId="34" borderId="40" xfId="0" applyNumberFormat="1" applyFont="1" applyFill="1" applyBorder="1" applyAlignment="1">
      <alignment horizontal="center"/>
    </xf>
    <xf numFmtId="182" fontId="9" fillId="0" borderId="26" xfId="0" applyNumberFormat="1" applyFont="1" applyFill="1" applyBorder="1" applyAlignment="1">
      <alignment horizontal="center" vertical="center"/>
    </xf>
    <xf numFmtId="182" fontId="9" fillId="0" borderId="48" xfId="0" applyNumberFormat="1" applyFont="1" applyBorder="1" applyAlignment="1">
      <alignment horizontal="center" vertical="center"/>
    </xf>
    <xf numFmtId="182" fontId="9" fillId="0" borderId="49" xfId="0" applyNumberFormat="1" applyFont="1" applyBorder="1" applyAlignment="1">
      <alignment horizontal="center" vertical="center"/>
    </xf>
    <xf numFmtId="182" fontId="60" fillId="34" borderId="48" xfId="0" applyNumberFormat="1" applyFont="1" applyFill="1" applyBorder="1" applyAlignment="1">
      <alignment horizontal="center" vertical="center"/>
    </xf>
    <xf numFmtId="182" fontId="9" fillId="38" borderId="26" xfId="0" applyNumberFormat="1" applyFont="1" applyFill="1" applyBorder="1" applyAlignment="1">
      <alignment horizontal="center" vertical="center"/>
    </xf>
    <xf numFmtId="182" fontId="60" fillId="34" borderId="49" xfId="0" applyNumberFormat="1" applyFont="1" applyFill="1" applyBorder="1" applyAlignment="1">
      <alignment horizontal="center" vertical="center"/>
    </xf>
    <xf numFmtId="182" fontId="60" fillId="36" borderId="48" xfId="0" applyNumberFormat="1" applyFont="1" applyFill="1" applyBorder="1" applyAlignment="1">
      <alignment horizontal="center" vertical="center"/>
    </xf>
    <xf numFmtId="182" fontId="60" fillId="36" borderId="49" xfId="0" applyNumberFormat="1" applyFont="1" applyFill="1" applyBorder="1" applyAlignment="1">
      <alignment horizontal="center" vertical="center"/>
    </xf>
    <xf numFmtId="182" fontId="60" fillId="37" borderId="48" xfId="0" applyNumberFormat="1" applyFont="1" applyFill="1" applyBorder="1" applyAlignment="1">
      <alignment horizontal="center" vertical="center"/>
    </xf>
    <xf numFmtId="182" fontId="60" fillId="37" borderId="27" xfId="0" applyNumberFormat="1" applyFont="1" applyFill="1" applyBorder="1" applyAlignment="1">
      <alignment horizontal="center" vertical="center"/>
    </xf>
    <xf numFmtId="182" fontId="60" fillId="39" borderId="47" xfId="0" applyNumberFormat="1" applyFont="1" applyFill="1" applyBorder="1" applyAlignment="1">
      <alignment horizontal="center" vertical="center"/>
    </xf>
    <xf numFmtId="182" fontId="60" fillId="39" borderId="50" xfId="0" applyNumberFormat="1" applyFont="1" applyFill="1" applyBorder="1" applyAlignment="1">
      <alignment horizontal="center" vertical="center"/>
    </xf>
    <xf numFmtId="182" fontId="60" fillId="34" borderId="16" xfId="0" applyNumberFormat="1" applyFont="1" applyFill="1" applyBorder="1" applyAlignment="1">
      <alignment horizontal="center"/>
    </xf>
    <xf numFmtId="182" fontId="60" fillId="34" borderId="51" xfId="0" applyNumberFormat="1" applyFont="1" applyFill="1" applyBorder="1" applyAlignment="1">
      <alignment horizontal="center" vertical="center"/>
    </xf>
    <xf numFmtId="182" fontId="60" fillId="36" borderId="51" xfId="0" applyNumberFormat="1" applyFont="1" applyFill="1" applyBorder="1" applyAlignment="1">
      <alignment horizontal="center" vertical="center"/>
    </xf>
    <xf numFmtId="182" fontId="60" fillId="37" borderId="51" xfId="0" applyNumberFormat="1" applyFont="1" applyFill="1" applyBorder="1" applyAlignment="1">
      <alignment horizontal="center" vertical="center"/>
    </xf>
    <xf numFmtId="182" fontId="60" fillId="34" borderId="26" xfId="0" applyNumberFormat="1" applyFont="1" applyFill="1" applyBorder="1" applyAlignment="1">
      <alignment horizontal="center" vertical="center"/>
    </xf>
    <xf numFmtId="182" fontId="60" fillId="36" borderId="26" xfId="0" applyNumberFormat="1" applyFont="1" applyFill="1" applyBorder="1" applyAlignment="1">
      <alignment horizontal="center" vertical="center"/>
    </xf>
    <xf numFmtId="182" fontId="60" fillId="37" borderId="26" xfId="0" applyNumberFormat="1" applyFont="1" applyFill="1" applyBorder="1" applyAlignment="1">
      <alignment horizontal="center" vertical="center"/>
    </xf>
    <xf numFmtId="182" fontId="9" fillId="0" borderId="26" xfId="0" applyNumberFormat="1" applyFont="1" applyBorder="1" applyAlignment="1">
      <alignment horizontal="center" vertical="center"/>
    </xf>
    <xf numFmtId="182" fontId="60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8" fontId="54" fillId="39" borderId="18" xfId="0" applyNumberFormat="1" applyFont="1" applyFill="1" applyBorder="1" applyAlignment="1">
      <alignment horizontal="center" vertical="center"/>
    </xf>
    <xf numFmtId="188" fontId="54" fillId="39" borderId="21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2" fontId="59" fillId="39" borderId="21" xfId="0" applyNumberFormat="1" applyFont="1" applyFill="1" applyBorder="1" applyAlignment="1">
      <alignment horizontal="center" vertical="center"/>
    </xf>
    <xf numFmtId="182" fontId="59" fillId="39" borderId="20" xfId="0" applyNumberFormat="1" applyFont="1" applyFill="1" applyBorder="1" applyAlignment="1">
      <alignment horizontal="center" vertical="center"/>
    </xf>
    <xf numFmtId="0" fontId="54" fillId="34" borderId="35" xfId="0" applyFont="1" applyFill="1" applyBorder="1" applyAlignment="1">
      <alignment horizontal="center" vertical="center"/>
    </xf>
    <xf numFmtId="0" fontId="54" fillId="34" borderId="52" xfId="0" applyFont="1" applyFill="1" applyBorder="1" applyAlignment="1">
      <alignment horizontal="center" vertical="center"/>
    </xf>
    <xf numFmtId="0" fontId="54" fillId="39" borderId="22" xfId="0" applyFont="1" applyFill="1" applyBorder="1" applyAlignment="1">
      <alignment horizontal="center" vertical="center"/>
    </xf>
    <xf numFmtId="0" fontId="54" fillId="39" borderId="53" xfId="0" applyFont="1" applyFill="1" applyBorder="1" applyAlignment="1">
      <alignment horizontal="center" vertical="center"/>
    </xf>
    <xf numFmtId="0" fontId="54" fillId="39" borderId="35" xfId="0" applyFont="1" applyFill="1" applyBorder="1" applyAlignment="1">
      <alignment horizontal="center" vertical="center"/>
    </xf>
    <xf numFmtId="0" fontId="54" fillId="39" borderId="0" xfId="0" applyFont="1" applyFill="1" applyBorder="1" applyAlignment="1">
      <alignment horizontal="center" vertical="center"/>
    </xf>
    <xf numFmtId="0" fontId="54" fillId="39" borderId="52" xfId="0" applyFont="1" applyFill="1" applyBorder="1" applyAlignment="1">
      <alignment horizontal="center" vertical="center"/>
    </xf>
    <xf numFmtId="0" fontId="54" fillId="39" borderId="44" xfId="0" applyFont="1" applyFill="1" applyBorder="1" applyAlignment="1">
      <alignment horizontal="center" vertical="center"/>
    </xf>
    <xf numFmtId="0" fontId="54" fillId="39" borderId="54" xfId="0" applyFont="1" applyFill="1" applyBorder="1" applyAlignment="1">
      <alignment horizontal="center" vertic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23" xfId="0" applyNumberFormat="1" applyFont="1" applyFill="1" applyBorder="1" applyAlignment="1">
      <alignment horizontal="center" vertical="center"/>
    </xf>
    <xf numFmtId="0" fontId="54" fillId="39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4" fillId="35" borderId="25" xfId="0" applyFont="1" applyFill="1" applyBorder="1" applyAlignment="1">
      <alignment horizontal="center" vertical="center"/>
    </xf>
    <xf numFmtId="0" fontId="54" fillId="35" borderId="39" xfId="0" applyFont="1" applyFill="1" applyBorder="1" applyAlignment="1">
      <alignment horizontal="center" vertical="center"/>
    </xf>
    <xf numFmtId="0" fontId="54" fillId="39" borderId="55" xfId="0" applyFont="1" applyFill="1" applyBorder="1" applyAlignment="1">
      <alignment horizontal="center" vertical="center"/>
    </xf>
    <xf numFmtId="0" fontId="61" fillId="39" borderId="56" xfId="0" applyFont="1" applyFill="1" applyBorder="1" applyAlignment="1">
      <alignment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39" borderId="18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horizontal="center" vertical="center"/>
    </xf>
    <xf numFmtId="0" fontId="59" fillId="34" borderId="57" xfId="0" applyFont="1" applyFill="1" applyBorder="1" applyAlignment="1">
      <alignment horizontal="center" vertical="center"/>
    </xf>
    <xf numFmtId="0" fontId="59" fillId="34" borderId="46" xfId="0" applyFont="1" applyFill="1" applyBorder="1" applyAlignment="1">
      <alignment horizontal="center" vertical="center"/>
    </xf>
    <xf numFmtId="0" fontId="59" fillId="34" borderId="58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182" fontId="60" fillId="34" borderId="27" xfId="0" applyNumberFormat="1" applyFont="1" applyFill="1" applyBorder="1" applyAlignment="1">
      <alignment horizontal="center" vertical="center"/>
    </xf>
    <xf numFmtId="182" fontId="60" fillId="34" borderId="28" xfId="0" applyNumberFormat="1" applyFont="1" applyFill="1" applyBorder="1" applyAlignment="1">
      <alignment horizontal="center" vertical="center"/>
    </xf>
    <xf numFmtId="182" fontId="60" fillId="37" borderId="27" xfId="0" applyNumberFormat="1" applyFont="1" applyFill="1" applyBorder="1" applyAlignment="1">
      <alignment horizontal="center" vertical="center"/>
    </xf>
    <xf numFmtId="182" fontId="60" fillId="37" borderId="28" xfId="0" applyNumberFormat="1" applyFont="1" applyFill="1" applyBorder="1" applyAlignment="1">
      <alignment horizontal="center" vertical="center"/>
    </xf>
    <xf numFmtId="182" fontId="9" fillId="0" borderId="27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28" xfId="0" applyNumberFormat="1" applyFont="1" applyBorder="1" applyAlignment="1">
      <alignment horizontal="center" vertical="center"/>
    </xf>
    <xf numFmtId="182" fontId="60" fillId="36" borderId="27" xfId="0" applyNumberFormat="1" applyFont="1" applyFill="1" applyBorder="1" applyAlignment="1">
      <alignment horizontal="center" vertical="center"/>
    </xf>
    <xf numFmtId="182" fontId="60" fillId="36" borderId="28" xfId="0" applyNumberFormat="1" applyFont="1" applyFill="1" applyBorder="1" applyAlignment="1">
      <alignment horizontal="center" vertical="center"/>
    </xf>
    <xf numFmtId="182" fontId="60" fillId="37" borderId="15" xfId="0" applyNumberFormat="1" applyFont="1" applyFill="1" applyBorder="1" applyAlignment="1">
      <alignment horizontal="center" vertical="center"/>
    </xf>
    <xf numFmtId="182" fontId="60" fillId="34" borderId="45" xfId="0" applyNumberFormat="1" applyFont="1" applyFill="1" applyBorder="1" applyAlignment="1">
      <alignment horizontal="center" vertical="center"/>
    </xf>
    <xf numFmtId="182" fontId="60" fillId="34" borderId="60" xfId="0" applyNumberFormat="1" applyFont="1" applyFill="1" applyBorder="1" applyAlignment="1">
      <alignment horizontal="center" vertical="center"/>
    </xf>
    <xf numFmtId="182" fontId="60" fillId="34" borderId="46" xfId="0" applyNumberFormat="1" applyFont="1" applyFill="1" applyBorder="1" applyAlignment="1">
      <alignment horizontal="center" vertical="center"/>
    </xf>
    <xf numFmtId="182" fontId="60" fillId="36" borderId="45" xfId="0" applyNumberFormat="1" applyFont="1" applyFill="1" applyBorder="1" applyAlignment="1">
      <alignment horizontal="center" vertical="center"/>
    </xf>
    <xf numFmtId="182" fontId="60" fillId="36" borderId="60" xfId="0" applyNumberFormat="1" applyFont="1" applyFill="1" applyBorder="1" applyAlignment="1">
      <alignment horizontal="center" vertical="center"/>
    </xf>
    <xf numFmtId="182" fontId="60" fillId="36" borderId="46" xfId="0" applyNumberFormat="1" applyFont="1" applyFill="1" applyBorder="1" applyAlignment="1">
      <alignment horizontal="center" vertical="center"/>
    </xf>
    <xf numFmtId="182" fontId="60" fillId="37" borderId="45" xfId="0" applyNumberFormat="1" applyFont="1" applyFill="1" applyBorder="1" applyAlignment="1">
      <alignment horizontal="center" vertical="center"/>
    </xf>
    <xf numFmtId="182" fontId="60" fillId="37" borderId="60" xfId="0" applyNumberFormat="1" applyFont="1" applyFill="1" applyBorder="1" applyAlignment="1">
      <alignment horizontal="center" vertical="center"/>
    </xf>
    <xf numFmtId="182" fontId="60" fillId="34" borderId="30" xfId="0" applyNumberFormat="1" applyFont="1" applyFill="1" applyBorder="1" applyAlignment="1">
      <alignment horizontal="center" vertical="center"/>
    </xf>
    <xf numFmtId="182" fontId="60" fillId="34" borderId="33" xfId="0" applyNumberFormat="1" applyFont="1" applyFill="1" applyBorder="1" applyAlignment="1">
      <alignment horizontal="center" vertical="center"/>
    </xf>
    <xf numFmtId="182" fontId="60" fillId="36" borderId="30" xfId="0" applyNumberFormat="1" applyFont="1" applyFill="1" applyBorder="1" applyAlignment="1">
      <alignment horizontal="center" vertical="center"/>
    </xf>
    <xf numFmtId="182" fontId="60" fillId="36" borderId="33" xfId="0" applyNumberFormat="1" applyFont="1" applyFill="1" applyBorder="1" applyAlignment="1">
      <alignment horizontal="center" vertical="center"/>
    </xf>
    <xf numFmtId="182" fontId="60" fillId="37" borderId="30" xfId="0" applyNumberFormat="1" applyFont="1" applyFill="1" applyBorder="1" applyAlignment="1">
      <alignment horizontal="center" vertical="center"/>
    </xf>
    <xf numFmtId="182" fontId="60" fillId="37" borderId="32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9"/>
  <sheetViews>
    <sheetView rightToLeft="1" tabSelected="1" workbookViewId="0" topLeftCell="A1">
      <pane ySplit="5" topLeftCell="A18" activePane="bottomLeft" state="frozen"/>
      <selection pane="topLeft" activeCell="A1" sqref="A1"/>
      <selection pane="bottomLeft" activeCell="J35" sqref="J35"/>
    </sheetView>
  </sheetViews>
  <sheetFormatPr defaultColWidth="9.140625" defaultRowHeight="12.75"/>
  <cols>
    <col min="1" max="1" width="57.421875" style="0" customWidth="1"/>
    <col min="2" max="2" width="5.8515625" style="0" customWidth="1"/>
    <col min="3" max="3" width="7.00390625" style="0" customWidth="1"/>
    <col min="4" max="5" width="7.7109375" style="7" customWidth="1"/>
    <col min="6" max="6" width="7.421875" style="7" customWidth="1"/>
    <col min="7" max="7" width="10.00390625" style="5" customWidth="1"/>
    <col min="8" max="8" width="11.421875" style="6" customWidth="1"/>
    <col min="9" max="10" width="11.140625" style="6" customWidth="1"/>
    <col min="11" max="12" width="9.421875" style="6" customWidth="1"/>
    <col min="13" max="13" width="6.140625" style="6" customWidth="1"/>
    <col min="14" max="14" width="9.57421875" style="6" customWidth="1"/>
    <col min="15" max="15" width="11.00390625" style="5" customWidth="1"/>
    <col min="16" max="16" width="9.00390625" style="6" customWidth="1"/>
    <col min="17" max="17" width="9.00390625" style="0" customWidth="1"/>
    <col min="18" max="18" width="8.8515625" style="0" customWidth="1"/>
    <col min="19" max="19" width="9.8515625" style="0" customWidth="1"/>
    <col min="20" max="20" width="10.57421875" style="0" customWidth="1"/>
    <col min="21" max="21" width="9.28125" style="0" customWidth="1"/>
    <col min="22" max="22" width="9.00390625" style="0" bestFit="1" customWidth="1"/>
    <col min="23" max="23" width="10.140625" style="0" customWidth="1"/>
    <col min="24" max="24" width="7.8515625" style="0" customWidth="1"/>
    <col min="25" max="25" width="10.00390625" style="0" customWidth="1"/>
    <col min="26" max="26" width="6.421875" style="0" customWidth="1"/>
    <col min="27" max="27" width="10.140625" style="0" customWidth="1"/>
    <col min="28" max="28" width="6.421875" style="0" customWidth="1"/>
  </cols>
  <sheetData>
    <row r="1" spans="1:28" ht="15.75" thickBot="1">
      <c r="A1" s="133" t="s">
        <v>37</v>
      </c>
      <c r="B1" s="134"/>
      <c r="C1" s="134"/>
      <c r="D1" s="134"/>
      <c r="E1" s="134"/>
      <c r="F1" s="134"/>
      <c r="G1" s="134"/>
      <c r="H1" s="196"/>
      <c r="I1" s="196"/>
      <c r="J1" s="196" t="s">
        <v>87</v>
      </c>
      <c r="K1" s="196"/>
      <c r="L1" s="196"/>
      <c r="M1" s="134"/>
      <c r="N1" s="134"/>
      <c r="O1" s="134"/>
      <c r="P1" s="134"/>
      <c r="Q1" s="135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 thickBot="1">
      <c r="A2" s="136"/>
      <c r="B2" s="204" t="s">
        <v>35</v>
      </c>
      <c r="C2" s="196"/>
      <c r="D2" s="196"/>
      <c r="E2" s="196"/>
      <c r="F2" s="196"/>
      <c r="G2" s="205"/>
      <c r="H2" s="189" t="s">
        <v>23</v>
      </c>
      <c r="I2" s="190"/>
      <c r="J2" s="190"/>
      <c r="K2" s="190"/>
      <c r="L2" s="190"/>
      <c r="M2" s="190"/>
      <c r="N2" s="190"/>
      <c r="O2" s="190"/>
      <c r="P2" s="190"/>
      <c r="Q2" s="191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 thickBot="1">
      <c r="A3" s="123" t="s">
        <v>25</v>
      </c>
      <c r="B3" s="192" t="s">
        <v>17</v>
      </c>
      <c r="C3" s="187" t="s">
        <v>38</v>
      </c>
      <c r="D3" s="183" t="s">
        <v>4</v>
      </c>
      <c r="E3" s="183"/>
      <c r="F3" s="184"/>
      <c r="G3" s="194" t="s">
        <v>2</v>
      </c>
      <c r="H3" s="180" t="s">
        <v>4</v>
      </c>
      <c r="I3" s="181"/>
      <c r="J3" s="181"/>
      <c r="K3" s="181"/>
      <c r="L3" s="181"/>
      <c r="M3" s="181"/>
      <c r="N3" s="182"/>
      <c r="O3" s="111" t="s">
        <v>2</v>
      </c>
      <c r="P3" s="112" t="s">
        <v>1</v>
      </c>
      <c r="Q3" s="113" t="s">
        <v>46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2.75" customHeight="1" thickBot="1">
      <c r="A4" s="123" t="s">
        <v>26</v>
      </c>
      <c r="B4" s="193"/>
      <c r="C4" s="188"/>
      <c r="D4" s="114" t="s">
        <v>18</v>
      </c>
      <c r="E4" s="115" t="s">
        <v>41</v>
      </c>
      <c r="F4" s="116" t="s">
        <v>49</v>
      </c>
      <c r="G4" s="195"/>
      <c r="H4" s="117" t="s">
        <v>18</v>
      </c>
      <c r="I4" s="118" t="s">
        <v>19</v>
      </c>
      <c r="J4" s="119" t="s">
        <v>20</v>
      </c>
      <c r="K4" s="118" t="s">
        <v>44</v>
      </c>
      <c r="L4" s="118" t="s">
        <v>32</v>
      </c>
      <c r="M4" s="119" t="s">
        <v>21</v>
      </c>
      <c r="N4" s="120" t="s">
        <v>22</v>
      </c>
      <c r="O4" s="121" t="s">
        <v>29</v>
      </c>
      <c r="P4" s="122" t="s">
        <v>29</v>
      </c>
      <c r="Q4" s="122" t="s">
        <v>29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79" t="s">
        <v>24</v>
      </c>
      <c r="B5" s="80">
        <v>549</v>
      </c>
      <c r="C5" s="81">
        <v>1820</v>
      </c>
      <c r="D5" s="82">
        <v>1295</v>
      </c>
      <c r="E5" s="83">
        <v>0</v>
      </c>
      <c r="F5" s="82">
        <v>0</v>
      </c>
      <c r="G5" s="84">
        <v>449.116</v>
      </c>
      <c r="H5" s="85">
        <v>102081.76</v>
      </c>
      <c r="I5" s="86">
        <v>95902.1</v>
      </c>
      <c r="J5" s="85">
        <v>8447.2</v>
      </c>
      <c r="K5" s="87">
        <v>58040</v>
      </c>
      <c r="L5" s="88">
        <v>38391.19</v>
      </c>
      <c r="M5" s="85">
        <v>-0.16</v>
      </c>
      <c r="N5" s="86">
        <v>7179.59</v>
      </c>
      <c r="O5" s="89">
        <v>16678.965</v>
      </c>
      <c r="P5" s="88">
        <v>40.55</v>
      </c>
      <c r="Q5" s="90">
        <v>210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8" t="s">
        <v>88</v>
      </c>
      <c r="B6" s="9">
        <f>B5+1</f>
        <v>550</v>
      </c>
      <c r="C6" s="10"/>
      <c r="D6" s="11">
        <v>600</v>
      </c>
      <c r="E6" s="21"/>
      <c r="F6" s="11"/>
      <c r="G6" s="57"/>
      <c r="H6" s="14"/>
      <c r="I6" s="13"/>
      <c r="J6" s="14"/>
      <c r="K6" s="59"/>
      <c r="L6" s="61"/>
      <c r="M6" s="14"/>
      <c r="N6" s="13"/>
      <c r="O6" s="12"/>
      <c r="P6" s="61"/>
      <c r="Q6" s="65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8" t="s">
        <v>89</v>
      </c>
      <c r="B7" s="9">
        <f>B6+1</f>
        <v>551</v>
      </c>
      <c r="C7" s="10"/>
      <c r="D7" s="11">
        <v>450</v>
      </c>
      <c r="E7" s="21"/>
      <c r="F7" s="11"/>
      <c r="G7" s="57"/>
      <c r="H7" s="14"/>
      <c r="I7" s="13"/>
      <c r="J7" s="14"/>
      <c r="K7" s="59"/>
      <c r="L7" s="61"/>
      <c r="M7" s="14"/>
      <c r="N7" s="13"/>
      <c r="O7" s="12"/>
      <c r="P7" s="61"/>
      <c r="Q7" s="65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">
      <c r="A8" s="8" t="s">
        <v>50</v>
      </c>
      <c r="B8" s="9">
        <f>B7+1</f>
        <v>552</v>
      </c>
      <c r="C8" s="10"/>
      <c r="D8" s="11"/>
      <c r="E8" s="11">
        <v>9282</v>
      </c>
      <c r="F8" s="11"/>
      <c r="G8" s="57"/>
      <c r="H8" s="14"/>
      <c r="I8" s="13"/>
      <c r="J8" s="14"/>
      <c r="K8" s="59"/>
      <c r="L8" s="61"/>
      <c r="M8" s="14"/>
      <c r="N8" s="13"/>
      <c r="O8" s="12"/>
      <c r="P8" s="61"/>
      <c r="Q8" s="65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">
      <c r="A9" s="8" t="s">
        <v>50</v>
      </c>
      <c r="B9" s="9">
        <f>B8+1</f>
        <v>553</v>
      </c>
      <c r="C9" s="10"/>
      <c r="D9" s="11"/>
      <c r="E9" s="11">
        <v>2345</v>
      </c>
      <c r="F9" s="11"/>
      <c r="G9" s="57"/>
      <c r="H9" s="14"/>
      <c r="I9" s="13"/>
      <c r="J9" s="14"/>
      <c r="K9" s="59"/>
      <c r="L9" s="61"/>
      <c r="M9" s="14"/>
      <c r="N9" s="13"/>
      <c r="O9" s="12"/>
      <c r="P9" s="61"/>
      <c r="Q9" s="65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8" t="s">
        <v>93</v>
      </c>
      <c r="B10" s="9">
        <f>B9+1</f>
        <v>554</v>
      </c>
      <c r="C10" s="10"/>
      <c r="D10" s="11">
        <v>900</v>
      </c>
      <c r="E10" s="11"/>
      <c r="F10" s="11"/>
      <c r="G10" s="57"/>
      <c r="H10" s="14"/>
      <c r="I10" s="13"/>
      <c r="J10" s="14"/>
      <c r="K10" s="59"/>
      <c r="L10" s="61"/>
      <c r="M10" s="14"/>
      <c r="N10" s="13"/>
      <c r="O10" s="12"/>
      <c r="P10" s="61"/>
      <c r="Q10" s="6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8"/>
      <c r="B11" s="9">
        <f aca="true" t="shared" si="0" ref="B11:B18">B10+1</f>
        <v>555</v>
      </c>
      <c r="C11" s="10"/>
      <c r="D11" s="11"/>
      <c r="E11" s="11"/>
      <c r="F11" s="11"/>
      <c r="G11" s="57"/>
      <c r="H11" s="14"/>
      <c r="I11" s="13"/>
      <c r="J11" s="14"/>
      <c r="K11" s="59"/>
      <c r="L11" s="61"/>
      <c r="M11" s="14"/>
      <c r="N11" s="13"/>
      <c r="O11" s="12"/>
      <c r="P11" s="61"/>
      <c r="Q11" s="65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">
      <c r="A12" s="8"/>
      <c r="B12" s="9">
        <f t="shared" si="0"/>
        <v>556</v>
      </c>
      <c r="C12" s="10"/>
      <c r="D12" s="11"/>
      <c r="E12" s="11"/>
      <c r="F12" s="11"/>
      <c r="G12" s="57"/>
      <c r="H12" s="14"/>
      <c r="I12" s="13"/>
      <c r="J12" s="14"/>
      <c r="K12" s="59"/>
      <c r="L12" s="61"/>
      <c r="M12" s="14"/>
      <c r="N12" s="13"/>
      <c r="O12" s="12"/>
      <c r="P12" s="61"/>
      <c r="Q12" s="66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8"/>
      <c r="B13" s="9">
        <f t="shared" si="0"/>
        <v>557</v>
      </c>
      <c r="C13" s="10"/>
      <c r="D13" s="11"/>
      <c r="E13" s="11"/>
      <c r="F13" s="11"/>
      <c r="G13" s="57"/>
      <c r="H13" s="14"/>
      <c r="I13" s="13"/>
      <c r="J13" s="14"/>
      <c r="K13" s="59"/>
      <c r="L13" s="61"/>
      <c r="M13" s="14"/>
      <c r="N13" s="13"/>
      <c r="O13" s="12"/>
      <c r="P13" s="61"/>
      <c r="Q13" s="65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8"/>
      <c r="B14" s="9">
        <f t="shared" si="0"/>
        <v>558</v>
      </c>
      <c r="C14" s="10"/>
      <c r="D14" s="11"/>
      <c r="E14" s="21"/>
      <c r="F14" s="11"/>
      <c r="G14" s="57"/>
      <c r="H14" s="14"/>
      <c r="I14" s="13"/>
      <c r="J14" s="14"/>
      <c r="K14" s="59"/>
      <c r="L14" s="61"/>
      <c r="M14" s="14"/>
      <c r="N14" s="13"/>
      <c r="O14" s="12"/>
      <c r="P14" s="61"/>
      <c r="Q14" s="6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8"/>
      <c r="B15" s="9">
        <f t="shared" si="0"/>
        <v>559</v>
      </c>
      <c r="C15" s="10"/>
      <c r="D15" s="11"/>
      <c r="E15" s="21"/>
      <c r="F15" s="11"/>
      <c r="G15" s="57"/>
      <c r="H15" s="14"/>
      <c r="I15" s="13"/>
      <c r="J15" s="14"/>
      <c r="K15" s="59"/>
      <c r="L15" s="61"/>
      <c r="M15" s="14"/>
      <c r="N15" s="13"/>
      <c r="O15" s="12"/>
      <c r="P15" s="61"/>
      <c r="Q15" s="65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8"/>
      <c r="B16" s="9">
        <f t="shared" si="0"/>
        <v>560</v>
      </c>
      <c r="C16" s="10"/>
      <c r="D16" s="11"/>
      <c r="E16" s="21"/>
      <c r="F16" s="11"/>
      <c r="G16" s="57"/>
      <c r="H16" s="14"/>
      <c r="I16" s="13"/>
      <c r="J16" s="14"/>
      <c r="K16" s="59"/>
      <c r="L16" s="61"/>
      <c r="M16" s="14"/>
      <c r="N16" s="13"/>
      <c r="O16" s="12"/>
      <c r="P16" s="61"/>
      <c r="Q16" s="65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8"/>
      <c r="B17" s="9">
        <f t="shared" si="0"/>
        <v>561</v>
      </c>
      <c r="C17" s="10"/>
      <c r="D17" s="16"/>
      <c r="E17" s="17"/>
      <c r="F17" s="16"/>
      <c r="G17" s="58"/>
      <c r="H17" s="20"/>
      <c r="I17" s="19"/>
      <c r="J17" s="20"/>
      <c r="K17" s="60"/>
      <c r="L17" s="62"/>
      <c r="M17" s="20"/>
      <c r="N17" s="19"/>
      <c r="O17" s="18"/>
      <c r="P17" s="62"/>
      <c r="Q17" s="65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.75" thickBot="1">
      <c r="A18" s="8"/>
      <c r="B18" s="9">
        <f t="shared" si="0"/>
        <v>562</v>
      </c>
      <c r="C18" s="137"/>
      <c r="D18" s="16"/>
      <c r="E18" s="17"/>
      <c r="F18" s="16"/>
      <c r="G18" s="58"/>
      <c r="H18" s="20"/>
      <c r="I18" s="19"/>
      <c r="J18" s="20"/>
      <c r="K18" s="60"/>
      <c r="L18" s="62"/>
      <c r="M18" s="20"/>
      <c r="N18" s="19"/>
      <c r="O18" s="18"/>
      <c r="P18" s="62"/>
      <c r="Q18" s="65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.75" thickBot="1">
      <c r="A19" s="200" t="s">
        <v>28</v>
      </c>
      <c r="B19" s="201"/>
      <c r="C19" s="138">
        <f aca="true" t="shared" si="1" ref="C19:Q19">SUM(C5:C18)</f>
        <v>1820</v>
      </c>
      <c r="D19" s="124">
        <f t="shared" si="1"/>
        <v>3245</v>
      </c>
      <c r="E19" s="125">
        <f t="shared" si="1"/>
        <v>11627</v>
      </c>
      <c r="F19" s="115">
        <f t="shared" si="1"/>
        <v>0</v>
      </c>
      <c r="G19" s="126">
        <f t="shared" si="1"/>
        <v>449.116</v>
      </c>
      <c r="H19" s="127">
        <f t="shared" si="1"/>
        <v>102081.76</v>
      </c>
      <c r="I19" s="128">
        <f t="shared" si="1"/>
        <v>95902.1</v>
      </c>
      <c r="J19" s="128">
        <f t="shared" si="1"/>
        <v>8447.2</v>
      </c>
      <c r="K19" s="128">
        <f t="shared" si="1"/>
        <v>58040</v>
      </c>
      <c r="L19" s="128">
        <f t="shared" si="1"/>
        <v>38391.19</v>
      </c>
      <c r="M19" s="128">
        <f t="shared" si="1"/>
        <v>-0.16</v>
      </c>
      <c r="N19" s="129">
        <f t="shared" si="1"/>
        <v>7179.59</v>
      </c>
      <c r="O19" s="130">
        <f t="shared" si="1"/>
        <v>16678.965</v>
      </c>
      <c r="P19" s="131">
        <f t="shared" si="1"/>
        <v>40.55</v>
      </c>
      <c r="Q19" s="132">
        <f t="shared" si="1"/>
        <v>210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.75" thickBot="1">
      <c r="A20" s="95" t="s">
        <v>42</v>
      </c>
      <c r="B20" s="96">
        <v>540</v>
      </c>
      <c r="C20" s="96"/>
      <c r="D20" s="97"/>
      <c r="E20" s="97"/>
      <c r="F20" s="97"/>
      <c r="G20" s="98"/>
      <c r="H20" s="99"/>
      <c r="I20" s="100"/>
      <c r="J20" s="99"/>
      <c r="K20" s="99"/>
      <c r="L20" s="100"/>
      <c r="M20" s="99"/>
      <c r="N20" s="100"/>
      <c r="O20" s="101"/>
      <c r="P20" s="100"/>
      <c r="Q20" s="10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56" t="s">
        <v>83</v>
      </c>
      <c r="B21" s="22">
        <f>B20+1</f>
        <v>541</v>
      </c>
      <c r="C21" s="11"/>
      <c r="D21" s="11">
        <v>-2345</v>
      </c>
      <c r="E21" s="11"/>
      <c r="F21" s="11"/>
      <c r="G21" s="23"/>
      <c r="H21" s="24">
        <v>2345</v>
      </c>
      <c r="I21" s="25"/>
      <c r="J21" s="24"/>
      <c r="K21" s="24"/>
      <c r="L21" s="25"/>
      <c r="M21" s="24"/>
      <c r="N21" s="25"/>
      <c r="O21" s="26"/>
      <c r="P21" s="25"/>
      <c r="Q21" s="67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56" t="s">
        <v>84</v>
      </c>
      <c r="B22" s="22">
        <f aca="true" t="shared" si="2" ref="B22:B30">B21+1</f>
        <v>542</v>
      </c>
      <c r="C22" s="27"/>
      <c r="D22" s="28"/>
      <c r="E22" s="28">
        <v>-11627</v>
      </c>
      <c r="F22" s="28"/>
      <c r="G22" s="29"/>
      <c r="H22" s="30"/>
      <c r="I22" s="31">
        <v>11627</v>
      </c>
      <c r="J22" s="30"/>
      <c r="K22" s="30"/>
      <c r="L22" s="31"/>
      <c r="M22" s="30"/>
      <c r="N22" s="31"/>
      <c r="O22" s="32"/>
      <c r="P22" s="31"/>
      <c r="Q22" s="6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56" t="s">
        <v>86</v>
      </c>
      <c r="B23" s="22">
        <f t="shared" si="2"/>
        <v>543</v>
      </c>
      <c r="C23" s="27"/>
      <c r="D23" s="28"/>
      <c r="E23" s="28"/>
      <c r="F23" s="28"/>
      <c r="G23" s="29">
        <v>-240</v>
      </c>
      <c r="H23" s="30"/>
      <c r="I23" s="31"/>
      <c r="J23" s="30"/>
      <c r="K23" s="30"/>
      <c r="L23" s="31"/>
      <c r="M23" s="30"/>
      <c r="N23" s="31"/>
      <c r="O23" s="32">
        <v>240</v>
      </c>
      <c r="P23" s="31"/>
      <c r="Q23" s="65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56" t="s">
        <v>83</v>
      </c>
      <c r="B24" s="22">
        <f t="shared" si="2"/>
        <v>544</v>
      </c>
      <c r="C24" s="27"/>
      <c r="D24" s="28"/>
      <c r="E24" s="28"/>
      <c r="F24" s="28"/>
      <c r="G24" s="29"/>
      <c r="H24" s="30"/>
      <c r="I24" s="31"/>
      <c r="J24" s="30"/>
      <c r="K24" s="30"/>
      <c r="L24" s="31"/>
      <c r="M24" s="30"/>
      <c r="N24" s="31"/>
      <c r="O24" s="32"/>
      <c r="P24" s="31"/>
      <c r="Q24" s="6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">
      <c r="A25" s="56" t="s">
        <v>84</v>
      </c>
      <c r="B25" s="22">
        <f t="shared" si="2"/>
        <v>545</v>
      </c>
      <c r="C25" s="27"/>
      <c r="D25" s="28"/>
      <c r="E25" s="28"/>
      <c r="F25" s="28"/>
      <c r="G25" s="29"/>
      <c r="H25" s="30"/>
      <c r="I25" s="31"/>
      <c r="J25" s="30"/>
      <c r="K25" s="30"/>
      <c r="L25" s="31"/>
      <c r="M25" s="30"/>
      <c r="N25" s="31"/>
      <c r="O25" s="32"/>
      <c r="P25" s="31"/>
      <c r="Q25" s="65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56" t="s">
        <v>85</v>
      </c>
      <c r="B26" s="22">
        <f t="shared" si="2"/>
        <v>546</v>
      </c>
      <c r="C26" s="27"/>
      <c r="D26" s="28"/>
      <c r="E26" s="28"/>
      <c r="F26" s="28"/>
      <c r="G26" s="29"/>
      <c r="H26" s="30"/>
      <c r="I26" s="31"/>
      <c r="J26" s="30"/>
      <c r="K26" s="30"/>
      <c r="L26" s="31"/>
      <c r="M26" s="30"/>
      <c r="N26" s="31"/>
      <c r="O26" s="32"/>
      <c r="P26" s="31"/>
      <c r="Q26" s="65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56" t="s">
        <v>86</v>
      </c>
      <c r="B27" s="22">
        <f t="shared" si="2"/>
        <v>547</v>
      </c>
      <c r="C27" s="27"/>
      <c r="D27" s="28"/>
      <c r="E27" s="28"/>
      <c r="F27" s="28"/>
      <c r="G27" s="29"/>
      <c r="H27" s="30"/>
      <c r="I27" s="31"/>
      <c r="J27" s="30"/>
      <c r="K27" s="30"/>
      <c r="L27" s="31"/>
      <c r="M27" s="30"/>
      <c r="N27" s="31"/>
      <c r="O27" s="32"/>
      <c r="P27" s="31"/>
      <c r="Q27" s="6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56" t="s">
        <v>51</v>
      </c>
      <c r="B28" s="22">
        <f t="shared" si="2"/>
        <v>548</v>
      </c>
      <c r="C28" s="27"/>
      <c r="D28" s="28"/>
      <c r="E28" s="28"/>
      <c r="F28" s="28"/>
      <c r="G28" s="29"/>
      <c r="H28" s="30"/>
      <c r="I28" s="31"/>
      <c r="J28" s="30"/>
      <c r="K28" s="30"/>
      <c r="L28" s="31"/>
      <c r="M28" s="30"/>
      <c r="N28" s="31"/>
      <c r="O28" s="32"/>
      <c r="P28" s="31"/>
      <c r="Q28" s="6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56" t="s">
        <v>51</v>
      </c>
      <c r="B29" s="22">
        <f t="shared" si="2"/>
        <v>549</v>
      </c>
      <c r="C29" s="149"/>
      <c r="D29" s="150"/>
      <c r="E29" s="150"/>
      <c r="F29" s="150"/>
      <c r="G29" s="151"/>
      <c r="H29" s="152"/>
      <c r="I29" s="153"/>
      <c r="J29" s="152"/>
      <c r="K29" s="152"/>
      <c r="L29" s="153"/>
      <c r="M29" s="152"/>
      <c r="N29" s="153"/>
      <c r="O29" s="154"/>
      <c r="P29" s="153"/>
      <c r="Q29" s="6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.75" thickBot="1">
      <c r="A30" s="56"/>
      <c r="B30" s="22">
        <f t="shared" si="2"/>
        <v>550</v>
      </c>
      <c r="C30" s="33"/>
      <c r="D30" s="34"/>
      <c r="E30" s="34"/>
      <c r="F30" s="34"/>
      <c r="G30" s="35"/>
      <c r="H30" s="36"/>
      <c r="I30" s="37"/>
      <c r="J30" s="36"/>
      <c r="K30" s="36"/>
      <c r="L30" s="37"/>
      <c r="M30" s="36"/>
      <c r="N30" s="37"/>
      <c r="O30" s="38"/>
      <c r="P30" s="37"/>
      <c r="Q30" s="65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.75" thickBot="1">
      <c r="A31" s="185" t="s">
        <v>43</v>
      </c>
      <c r="B31" s="186"/>
      <c r="C31" s="91">
        <f>SUM(C20:C30)</f>
        <v>0</v>
      </c>
      <c r="D31" s="91">
        <f aca="true" t="shared" si="3" ref="D31:P31">SUM(D20:D30)</f>
        <v>-2345</v>
      </c>
      <c r="E31" s="91">
        <f t="shared" si="3"/>
        <v>-11627</v>
      </c>
      <c r="F31" s="91">
        <f t="shared" si="3"/>
        <v>0</v>
      </c>
      <c r="G31" s="91">
        <f t="shared" si="3"/>
        <v>-240</v>
      </c>
      <c r="H31" s="91">
        <f t="shared" si="3"/>
        <v>2345</v>
      </c>
      <c r="I31" s="91">
        <f t="shared" si="3"/>
        <v>11627</v>
      </c>
      <c r="J31" s="91">
        <f t="shared" si="3"/>
        <v>0</v>
      </c>
      <c r="K31" s="92">
        <f>SUM(K20:K30)</f>
        <v>0</v>
      </c>
      <c r="L31" s="91">
        <f t="shared" si="3"/>
        <v>0</v>
      </c>
      <c r="M31" s="91">
        <f t="shared" si="3"/>
        <v>0</v>
      </c>
      <c r="N31" s="91">
        <f t="shared" si="3"/>
        <v>0</v>
      </c>
      <c r="O31" s="91">
        <f t="shared" si="3"/>
        <v>240</v>
      </c>
      <c r="P31" s="93">
        <f t="shared" si="3"/>
        <v>0</v>
      </c>
      <c r="Q31" s="94">
        <f>SUM(Q20:Q30)</f>
        <v>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.75" thickBot="1">
      <c r="A32" s="39" t="s">
        <v>27</v>
      </c>
      <c r="B32" s="40">
        <v>544</v>
      </c>
      <c r="C32" s="41"/>
      <c r="D32" s="42"/>
      <c r="E32" s="43"/>
      <c r="F32" s="44"/>
      <c r="G32" s="45"/>
      <c r="H32" s="46"/>
      <c r="I32" s="47"/>
      <c r="J32" s="47"/>
      <c r="K32" s="47"/>
      <c r="L32" s="47"/>
      <c r="M32" s="47"/>
      <c r="N32" s="46"/>
      <c r="O32" s="45"/>
      <c r="P32" s="63"/>
      <c r="Q32" s="6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8" t="s">
        <v>90</v>
      </c>
      <c r="B33" s="48">
        <f aca="true" t="shared" si="4" ref="B33:B38">B32+1</f>
        <v>545</v>
      </c>
      <c r="C33" s="10">
        <v>200</v>
      </c>
      <c r="D33" s="49"/>
      <c r="E33" s="50"/>
      <c r="F33" s="51"/>
      <c r="G33" s="12"/>
      <c r="H33" s="13"/>
      <c r="I33" s="14"/>
      <c r="J33" s="14"/>
      <c r="K33" s="14"/>
      <c r="L33" s="14"/>
      <c r="M33" s="14"/>
      <c r="N33" s="13"/>
      <c r="O33" s="12"/>
      <c r="P33" s="61"/>
      <c r="Q33" s="67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8" t="s">
        <v>91</v>
      </c>
      <c r="B34" s="52">
        <f t="shared" si="4"/>
        <v>546</v>
      </c>
      <c r="C34" s="27"/>
      <c r="D34" s="15"/>
      <c r="E34" s="16"/>
      <c r="F34" s="17"/>
      <c r="G34" s="18"/>
      <c r="H34" s="19"/>
      <c r="I34" s="20"/>
      <c r="J34" s="20">
        <v>770</v>
      </c>
      <c r="K34" s="20"/>
      <c r="L34" s="20"/>
      <c r="M34" s="20"/>
      <c r="N34" s="19"/>
      <c r="O34" s="18"/>
      <c r="P34" s="62"/>
      <c r="Q34" s="65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8" t="s">
        <v>92</v>
      </c>
      <c r="B35" s="52">
        <f t="shared" si="4"/>
        <v>547</v>
      </c>
      <c r="C35" s="27"/>
      <c r="D35" s="15"/>
      <c r="E35" s="16"/>
      <c r="F35" s="17"/>
      <c r="G35" s="18"/>
      <c r="H35" s="19">
        <v>72900</v>
      </c>
      <c r="I35" s="20"/>
      <c r="J35" s="20"/>
      <c r="K35" s="20"/>
      <c r="L35" s="20"/>
      <c r="M35" s="20"/>
      <c r="N35" s="19"/>
      <c r="O35" s="18"/>
      <c r="P35" s="62"/>
      <c r="Q35" s="65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8"/>
      <c r="B36" s="52">
        <f t="shared" si="4"/>
        <v>548</v>
      </c>
      <c r="C36" s="27"/>
      <c r="D36" s="15"/>
      <c r="E36" s="16"/>
      <c r="F36" s="17"/>
      <c r="G36" s="18"/>
      <c r="H36" s="19"/>
      <c r="I36" s="20"/>
      <c r="J36" s="20"/>
      <c r="K36" s="20"/>
      <c r="L36" s="20"/>
      <c r="M36" s="20"/>
      <c r="N36" s="19"/>
      <c r="O36" s="18"/>
      <c r="P36" s="62"/>
      <c r="Q36" s="65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8"/>
      <c r="B37" s="52">
        <f t="shared" si="4"/>
        <v>549</v>
      </c>
      <c r="C37" s="27"/>
      <c r="D37" s="15"/>
      <c r="E37" s="16"/>
      <c r="F37" s="17"/>
      <c r="G37" s="18"/>
      <c r="H37" s="19"/>
      <c r="I37" s="20"/>
      <c r="J37" s="20"/>
      <c r="K37" s="20"/>
      <c r="L37" s="20"/>
      <c r="M37" s="20"/>
      <c r="N37" s="19"/>
      <c r="O37" s="18"/>
      <c r="P37" s="62"/>
      <c r="Q37" s="65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8"/>
      <c r="B38" s="52">
        <f t="shared" si="4"/>
        <v>550</v>
      </c>
      <c r="C38" s="27"/>
      <c r="D38" s="15"/>
      <c r="E38" s="16"/>
      <c r="F38" s="17"/>
      <c r="G38" s="18"/>
      <c r="H38" s="19"/>
      <c r="I38" s="20"/>
      <c r="J38" s="20"/>
      <c r="K38" s="20"/>
      <c r="L38" s="20"/>
      <c r="M38" s="20"/>
      <c r="N38" s="19"/>
      <c r="O38" s="18"/>
      <c r="P38" s="62"/>
      <c r="Q38" s="6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8"/>
      <c r="B39" s="52">
        <f>B38+1</f>
        <v>551</v>
      </c>
      <c r="C39" s="27"/>
      <c r="D39" s="15"/>
      <c r="E39" s="16"/>
      <c r="F39" s="17"/>
      <c r="G39" s="18"/>
      <c r="H39" s="19"/>
      <c r="I39" s="20"/>
      <c r="J39" s="20"/>
      <c r="K39" s="20"/>
      <c r="L39" s="20"/>
      <c r="M39" s="20"/>
      <c r="N39" s="19"/>
      <c r="O39" s="18"/>
      <c r="P39" s="62"/>
      <c r="Q39" s="65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8"/>
      <c r="B40" s="52">
        <f>B39+1</f>
        <v>552</v>
      </c>
      <c r="C40" s="27"/>
      <c r="D40" s="15"/>
      <c r="E40" s="16"/>
      <c r="F40" s="17"/>
      <c r="G40" s="18"/>
      <c r="H40" s="19"/>
      <c r="I40" s="20"/>
      <c r="J40" s="20"/>
      <c r="K40" s="20"/>
      <c r="L40" s="20"/>
      <c r="M40" s="20"/>
      <c r="N40" s="19"/>
      <c r="O40" s="18"/>
      <c r="P40" s="62"/>
      <c r="Q40" s="65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.75" thickBot="1">
      <c r="A41" s="53"/>
      <c r="B41" s="52">
        <f>B40+1</f>
        <v>553</v>
      </c>
      <c r="C41" s="27"/>
      <c r="D41" s="15"/>
      <c r="E41" s="16"/>
      <c r="F41" s="17"/>
      <c r="G41" s="18"/>
      <c r="H41" s="19"/>
      <c r="I41" s="20"/>
      <c r="J41" s="20"/>
      <c r="K41" s="20"/>
      <c r="L41" s="20"/>
      <c r="M41" s="20"/>
      <c r="N41" s="19"/>
      <c r="O41" s="18"/>
      <c r="P41" s="62"/>
      <c r="Q41" s="65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17" ht="15.75" thickBot="1">
      <c r="A42" s="198" t="s">
        <v>30</v>
      </c>
      <c r="B42" s="199"/>
      <c r="C42" s="54">
        <f aca="true" t="shared" si="5" ref="C42:Q42">SUM(C32:C41)</f>
        <v>200</v>
      </c>
      <c r="D42" s="54">
        <f t="shared" si="5"/>
        <v>0</v>
      </c>
      <c r="E42" s="54">
        <f t="shared" si="5"/>
        <v>0</v>
      </c>
      <c r="F42" s="54">
        <f t="shared" si="5"/>
        <v>0</v>
      </c>
      <c r="G42" s="54">
        <f t="shared" si="5"/>
        <v>0</v>
      </c>
      <c r="H42" s="54">
        <f t="shared" si="5"/>
        <v>72900</v>
      </c>
      <c r="I42" s="54">
        <f t="shared" si="5"/>
        <v>0</v>
      </c>
      <c r="J42" s="54">
        <f t="shared" si="5"/>
        <v>770</v>
      </c>
      <c r="K42" s="55">
        <f t="shared" si="5"/>
        <v>0</v>
      </c>
      <c r="L42" s="54">
        <f t="shared" si="5"/>
        <v>0</v>
      </c>
      <c r="M42" s="54">
        <f t="shared" si="5"/>
        <v>0</v>
      </c>
      <c r="N42" s="54">
        <f t="shared" si="5"/>
        <v>0</v>
      </c>
      <c r="O42" s="54">
        <f t="shared" si="5"/>
        <v>0</v>
      </c>
      <c r="P42" s="64">
        <f t="shared" si="5"/>
        <v>0</v>
      </c>
      <c r="Q42" s="69">
        <f t="shared" si="5"/>
        <v>0</v>
      </c>
    </row>
    <row r="43" spans="1:17" ht="15.75" thickBot="1">
      <c r="A43" s="202" t="s">
        <v>31</v>
      </c>
      <c r="B43" s="203"/>
      <c r="C43" s="97">
        <f aca="true" t="shared" si="6" ref="C43:Q43">C19+C31-C42</f>
        <v>1620</v>
      </c>
      <c r="D43" s="97">
        <f t="shared" si="6"/>
        <v>900</v>
      </c>
      <c r="E43" s="97">
        <f t="shared" si="6"/>
        <v>0</v>
      </c>
      <c r="F43" s="97">
        <f t="shared" si="6"/>
        <v>0</v>
      </c>
      <c r="G43" s="101">
        <f t="shared" si="6"/>
        <v>209.11599999999999</v>
      </c>
      <c r="H43" s="99">
        <f t="shared" si="6"/>
        <v>31526.759999999995</v>
      </c>
      <c r="I43" s="99">
        <f t="shared" si="6"/>
        <v>107529.1</v>
      </c>
      <c r="J43" s="99">
        <f t="shared" si="6"/>
        <v>7677.200000000001</v>
      </c>
      <c r="K43" s="99">
        <f t="shared" si="6"/>
        <v>58040</v>
      </c>
      <c r="L43" s="99">
        <f t="shared" si="6"/>
        <v>38391.19</v>
      </c>
      <c r="M43" s="99">
        <f t="shared" si="6"/>
        <v>-0.16</v>
      </c>
      <c r="N43" s="99">
        <f t="shared" si="6"/>
        <v>7179.59</v>
      </c>
      <c r="O43" s="101">
        <f t="shared" si="6"/>
        <v>16918.965</v>
      </c>
      <c r="P43" s="103">
        <f t="shared" si="6"/>
        <v>40.55</v>
      </c>
      <c r="Q43" s="104">
        <f t="shared" si="6"/>
        <v>210</v>
      </c>
    </row>
    <row r="44" ht="12.75"/>
    <row r="45" ht="12.75"/>
    <row r="46" spans="1:16" ht="24.75">
      <c r="A46" s="4"/>
      <c r="N46" s="197" t="s">
        <v>34</v>
      </c>
      <c r="O46" s="197"/>
      <c r="P46" s="197"/>
    </row>
    <row r="47" spans="1:16" ht="24.75">
      <c r="A47" s="4" t="s">
        <v>36</v>
      </c>
      <c r="N47" s="197" t="s">
        <v>33</v>
      </c>
      <c r="O47" s="197"/>
      <c r="P47" s="197"/>
    </row>
    <row r="48" ht="12.75"/>
    <row r="49" ht="12.75">
      <c r="B49" s="179"/>
    </row>
    <row r="50" ht="12.75"/>
    <row r="51" ht="12.75"/>
    <row r="52" ht="12.75"/>
    <row r="219" ht="12.75">
      <c r="D219" s="7" t="s">
        <v>3</v>
      </c>
    </row>
  </sheetData>
  <sheetProtection/>
  <mergeCells count="15">
    <mergeCell ref="J1:L1"/>
    <mergeCell ref="H1:I1"/>
    <mergeCell ref="N46:P46"/>
    <mergeCell ref="N47:P47"/>
    <mergeCell ref="A42:B42"/>
    <mergeCell ref="A19:B19"/>
    <mergeCell ref="A43:B43"/>
    <mergeCell ref="B2:G2"/>
    <mergeCell ref="H3:N3"/>
    <mergeCell ref="D3:F3"/>
    <mergeCell ref="A31:B31"/>
    <mergeCell ref="C3:C4"/>
    <mergeCell ref="H2:Q2"/>
    <mergeCell ref="B3:B4"/>
    <mergeCell ref="G3:G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9.5">
      <c r="A1" s="72" t="s">
        <v>67</v>
      </c>
      <c r="B1" s="72" t="s">
        <v>39</v>
      </c>
      <c r="C1" s="72" t="s">
        <v>17</v>
      </c>
      <c r="F1" s="105" t="s">
        <v>71</v>
      </c>
      <c r="G1" s="106" t="s">
        <v>73</v>
      </c>
      <c r="H1" s="106" t="s">
        <v>4</v>
      </c>
      <c r="I1" s="106" t="s">
        <v>0</v>
      </c>
      <c r="J1" s="107" t="s">
        <v>15</v>
      </c>
    </row>
    <row r="2" spans="1:10" ht="19.5">
      <c r="A2" s="74">
        <f>'التقرير اليومي'!D43</f>
        <v>900</v>
      </c>
      <c r="B2" s="71" t="s">
        <v>53</v>
      </c>
      <c r="C2" s="73">
        <v>101001</v>
      </c>
      <c r="F2" s="110"/>
      <c r="G2" s="110"/>
      <c r="H2" s="110"/>
      <c r="I2" s="108"/>
      <c r="J2" s="108"/>
    </row>
    <row r="3" spans="1:10" ht="19.5">
      <c r="A3" s="75">
        <f>'التقرير اليومي'!G43</f>
        <v>209.11599999999999</v>
      </c>
      <c r="B3" s="71" t="s">
        <v>52</v>
      </c>
      <c r="C3" s="73">
        <v>101002</v>
      </c>
      <c r="F3" s="110"/>
      <c r="G3" s="110"/>
      <c r="H3" s="110">
        <v>150</v>
      </c>
      <c r="I3" s="108" t="s">
        <v>74</v>
      </c>
      <c r="J3" s="108" t="s">
        <v>16</v>
      </c>
    </row>
    <row r="4" spans="1:10" ht="19.5">
      <c r="A4" s="74">
        <f>'التقرير اليومي'!C43</f>
        <v>1620</v>
      </c>
      <c r="B4" s="71" t="s">
        <v>40</v>
      </c>
      <c r="C4" s="73">
        <v>101005</v>
      </c>
      <c r="F4" s="110"/>
      <c r="G4" s="110"/>
      <c r="H4" s="110"/>
      <c r="I4" s="108"/>
      <c r="J4" s="108"/>
    </row>
    <row r="5" spans="1:10" ht="19.5">
      <c r="A5" s="74">
        <f>'التقرير اليومي'!E43</f>
        <v>0</v>
      </c>
      <c r="B5" s="71" t="s">
        <v>54</v>
      </c>
      <c r="C5" s="73">
        <v>101009</v>
      </c>
      <c r="F5" s="110"/>
      <c r="G5" s="110"/>
      <c r="H5" s="110"/>
      <c r="I5" s="108"/>
      <c r="J5" s="108"/>
    </row>
    <row r="6" spans="1:10" ht="19.5">
      <c r="A6" s="74">
        <v>-5740</v>
      </c>
      <c r="B6" s="71" t="s">
        <v>55</v>
      </c>
      <c r="C6" s="73">
        <v>101010</v>
      </c>
      <c r="D6" s="2"/>
      <c r="E6" s="2"/>
      <c r="F6" s="110"/>
      <c r="G6" s="110"/>
      <c r="H6" s="110"/>
      <c r="I6" s="108"/>
      <c r="J6" s="108"/>
    </row>
    <row r="7" spans="1:10" ht="19.5">
      <c r="A7" s="74">
        <f>'التقرير اليومي'!F43</f>
        <v>0</v>
      </c>
      <c r="B7" s="71" t="s">
        <v>56</v>
      </c>
      <c r="C7" s="73">
        <v>101011</v>
      </c>
      <c r="D7" s="2"/>
      <c r="E7" s="2"/>
      <c r="F7" s="110"/>
      <c r="G7" s="110"/>
      <c r="H7" s="110"/>
      <c r="I7" s="108"/>
      <c r="J7" s="108"/>
    </row>
    <row r="8" spans="1:10" ht="19.5">
      <c r="A8" s="75">
        <f>'التقرير اليومي'!H43</f>
        <v>31526.759999999995</v>
      </c>
      <c r="B8" s="71" t="s">
        <v>57</v>
      </c>
      <c r="C8" s="73">
        <v>102001</v>
      </c>
      <c r="D8" s="2"/>
      <c r="E8" s="2"/>
      <c r="F8" s="110"/>
      <c r="G8" s="110"/>
      <c r="H8" s="110"/>
      <c r="I8" s="108"/>
      <c r="J8" s="108"/>
    </row>
    <row r="9" spans="1:10" ht="19.5">
      <c r="A9" s="75">
        <f>'التقرير اليومي'!O43</f>
        <v>16918.965</v>
      </c>
      <c r="B9" s="71" t="s">
        <v>58</v>
      </c>
      <c r="C9" s="73">
        <v>102002</v>
      </c>
      <c r="D9" s="2"/>
      <c r="E9" s="2"/>
      <c r="F9" s="109"/>
      <c r="G9" s="109"/>
      <c r="H9" s="109">
        <f>SUM(H2:H8)</f>
        <v>150</v>
      </c>
      <c r="I9" s="109"/>
      <c r="J9" s="109" t="s">
        <v>13</v>
      </c>
    </row>
    <row r="10" spans="1:9" ht="19.5">
      <c r="A10" s="75">
        <f>'التقرير اليومي'!P43</f>
        <v>40.55</v>
      </c>
      <c r="B10" s="71" t="s">
        <v>59</v>
      </c>
      <c r="C10" s="73">
        <v>102003</v>
      </c>
      <c r="D10" s="2"/>
      <c r="E10" s="2"/>
      <c r="F10" s="70"/>
      <c r="G10" s="70"/>
      <c r="H10" s="70"/>
      <c r="I10" s="2"/>
    </row>
    <row r="11" spans="1:9" ht="19.5">
      <c r="A11" s="75">
        <f>'التقرير اليومي'!Q43</f>
        <v>210</v>
      </c>
      <c r="B11" s="71" t="s">
        <v>60</v>
      </c>
      <c r="C11" s="73">
        <v>102004</v>
      </c>
      <c r="D11" s="2"/>
      <c r="E11" s="2"/>
      <c r="F11" s="70"/>
      <c r="G11" s="70"/>
      <c r="H11" s="70"/>
      <c r="I11" s="2"/>
    </row>
    <row r="12" spans="1:9" ht="19.5">
      <c r="A12" s="75">
        <f>'التقرير اليومي'!J43</f>
        <v>7677.200000000001</v>
      </c>
      <c r="B12" s="71" t="s">
        <v>61</v>
      </c>
      <c r="C12" s="73">
        <v>102023</v>
      </c>
      <c r="D12" s="2"/>
      <c r="E12" s="2"/>
      <c r="F12" s="70"/>
      <c r="G12" s="70"/>
      <c r="H12" s="70"/>
      <c r="I12" s="2"/>
    </row>
    <row r="13" spans="1:9" ht="19.5">
      <c r="A13" s="75">
        <f>'التقرير اليومي'!L43</f>
        <v>38391.19</v>
      </c>
      <c r="B13" s="71" t="s">
        <v>62</v>
      </c>
      <c r="C13" s="73">
        <v>102024</v>
      </c>
      <c r="D13" s="2"/>
      <c r="E13" s="2"/>
      <c r="F13" s="70"/>
      <c r="G13" s="70"/>
      <c r="H13" s="70"/>
      <c r="I13" s="2"/>
    </row>
    <row r="14" spans="1:9" ht="19.5">
      <c r="A14" s="75">
        <f>'التقرير اليومي'!M43</f>
        <v>-0.16</v>
      </c>
      <c r="B14" s="71" t="s">
        <v>63</v>
      </c>
      <c r="C14" s="73">
        <v>102025</v>
      </c>
      <c r="D14" s="2"/>
      <c r="E14" s="2"/>
      <c r="F14" s="70"/>
      <c r="G14" s="70"/>
      <c r="H14" s="70"/>
      <c r="I14" s="2"/>
    </row>
    <row r="15" spans="1:9" ht="19.5">
      <c r="A15" s="75">
        <f>'التقرير اليومي'!N43</f>
        <v>7179.59</v>
      </c>
      <c r="B15" s="71" t="s">
        <v>64</v>
      </c>
      <c r="C15" s="73">
        <v>102026</v>
      </c>
      <c r="D15" s="2"/>
      <c r="E15" s="2"/>
      <c r="F15" s="70"/>
      <c r="G15" s="70"/>
      <c r="H15" s="70"/>
      <c r="I15" s="2"/>
    </row>
    <row r="16" spans="1:9" ht="19.5">
      <c r="A16" s="75">
        <f>'التقرير اليومي'!I43</f>
        <v>107529.1</v>
      </c>
      <c r="B16" s="71" t="s">
        <v>65</v>
      </c>
      <c r="C16" s="73">
        <v>102027</v>
      </c>
      <c r="D16" s="2"/>
      <c r="E16" s="2"/>
      <c r="F16" s="70"/>
      <c r="G16" s="70"/>
      <c r="H16" s="70"/>
      <c r="I16" s="2"/>
    </row>
    <row r="17" spans="1:3" ht="23.25" customHeight="1">
      <c r="A17" s="75">
        <f>'التقرير اليومي'!K43</f>
        <v>58040</v>
      </c>
      <c r="B17" s="71" t="s">
        <v>66</v>
      </c>
      <c r="C17" s="73">
        <v>102028</v>
      </c>
    </row>
    <row r="18" spans="1:3" ht="23.25" customHeight="1">
      <c r="A18" s="76">
        <f>A2+A3*5.5+A4+A5+A6+A7+A8+A9*5.5+A10*4+A11*4.5+A12+A13+A14+A15+A16+A17</f>
        <v>342435.3255</v>
      </c>
      <c r="B18" s="77" t="s">
        <v>68</v>
      </c>
      <c r="C18" s="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J19" sqref="J19"/>
    </sheetView>
  </sheetViews>
  <sheetFormatPr defaultColWidth="9.140625" defaultRowHeight="12.75"/>
  <cols>
    <col min="4" max="4" width="8.7109375" style="0" customWidth="1"/>
  </cols>
  <sheetData>
    <row r="1" spans="1:15" ht="15">
      <c r="A1" s="155" t="s">
        <v>10</v>
      </c>
      <c r="B1" s="156" t="s">
        <v>9</v>
      </c>
      <c r="C1" s="157" t="s">
        <v>12</v>
      </c>
      <c r="D1" s="220" t="s">
        <v>10</v>
      </c>
      <c r="E1" s="221"/>
      <c r="F1" s="222"/>
      <c r="G1" s="223" t="s">
        <v>75</v>
      </c>
      <c r="H1" s="224"/>
      <c r="I1" s="225"/>
      <c r="J1" s="226" t="s">
        <v>45</v>
      </c>
      <c r="K1" s="227"/>
      <c r="L1" s="227"/>
      <c r="M1" s="158" t="s">
        <v>5</v>
      </c>
      <c r="N1" s="158" t="s">
        <v>6</v>
      </c>
      <c r="O1" s="158" t="s">
        <v>76</v>
      </c>
    </row>
    <row r="2" spans="1:15" ht="15">
      <c r="A2" s="159">
        <v>2345</v>
      </c>
      <c r="B2" s="160">
        <v>9282</v>
      </c>
      <c r="C2" s="178"/>
      <c r="D2" s="161">
        <f>E2*F2</f>
        <v>1000</v>
      </c>
      <c r="E2" s="162">
        <v>5</v>
      </c>
      <c r="F2" s="163">
        <v>200</v>
      </c>
      <c r="G2" s="164">
        <f>H2*I2</f>
        <v>5000</v>
      </c>
      <c r="H2" s="162">
        <v>25</v>
      </c>
      <c r="I2" s="165">
        <v>200</v>
      </c>
      <c r="J2" s="166">
        <f>K2*L2</f>
        <v>1000</v>
      </c>
      <c r="K2" s="162">
        <v>5</v>
      </c>
      <c r="L2" s="167">
        <v>200</v>
      </c>
      <c r="M2" s="158">
        <f>N2*O2</f>
        <v>7000</v>
      </c>
      <c r="N2" s="158">
        <f>K2+H2+E2</f>
        <v>35</v>
      </c>
      <c r="O2" s="158">
        <v>200</v>
      </c>
    </row>
    <row r="3" spans="1:15" ht="15">
      <c r="A3" s="159"/>
      <c r="B3" s="160"/>
      <c r="C3" s="178"/>
      <c r="D3" s="161">
        <f aca="true" t="shared" si="0" ref="D3:D9">E3*F3</f>
        <v>1300</v>
      </c>
      <c r="E3" s="162">
        <v>13</v>
      </c>
      <c r="F3" s="163">
        <v>100</v>
      </c>
      <c r="G3" s="164">
        <f aca="true" t="shared" si="1" ref="G3:G9">H3*I3</f>
        <v>3700</v>
      </c>
      <c r="H3" s="162">
        <v>37</v>
      </c>
      <c r="I3" s="165">
        <v>100</v>
      </c>
      <c r="J3" s="166">
        <f aca="true" t="shared" si="2" ref="J3:J9">K3*L3</f>
        <v>1500</v>
      </c>
      <c r="K3" s="162">
        <v>15</v>
      </c>
      <c r="L3" s="167">
        <v>100</v>
      </c>
      <c r="M3" s="158">
        <f aca="true" t="shared" si="3" ref="M3:M9">N3*O3</f>
        <v>6500</v>
      </c>
      <c r="N3" s="158">
        <f aca="true" t="shared" si="4" ref="N3:N9">K3+H3+E3</f>
        <v>65</v>
      </c>
      <c r="O3" s="158">
        <v>100</v>
      </c>
    </row>
    <row r="4" spans="1:15" ht="15">
      <c r="A4" s="159"/>
      <c r="B4" s="160"/>
      <c r="C4" s="178"/>
      <c r="D4" s="161">
        <f t="shared" si="0"/>
        <v>0</v>
      </c>
      <c r="E4" s="162"/>
      <c r="F4" s="163">
        <v>50</v>
      </c>
      <c r="G4" s="164">
        <f t="shared" si="1"/>
        <v>250</v>
      </c>
      <c r="H4" s="162">
        <v>5</v>
      </c>
      <c r="I4" s="165">
        <v>50</v>
      </c>
      <c r="J4" s="166">
        <f t="shared" si="2"/>
        <v>1000</v>
      </c>
      <c r="K4" s="162">
        <v>20</v>
      </c>
      <c r="L4" s="167">
        <v>50</v>
      </c>
      <c r="M4" s="158">
        <f t="shared" si="3"/>
        <v>1250</v>
      </c>
      <c r="N4" s="158">
        <f t="shared" si="4"/>
        <v>25</v>
      </c>
      <c r="O4" s="158">
        <v>50</v>
      </c>
    </row>
    <row r="5" spans="1:15" ht="15">
      <c r="A5" s="164">
        <f>SUM(A2:A4)</f>
        <v>2345</v>
      </c>
      <c r="B5" s="165">
        <f>SUM(B2:B4)</f>
        <v>9282</v>
      </c>
      <c r="C5" s="178"/>
      <c r="D5" s="161">
        <f t="shared" si="0"/>
        <v>0</v>
      </c>
      <c r="E5" s="162"/>
      <c r="F5" s="163">
        <v>20</v>
      </c>
      <c r="G5" s="164">
        <f t="shared" si="1"/>
        <v>0</v>
      </c>
      <c r="H5" s="162"/>
      <c r="I5" s="165">
        <v>20</v>
      </c>
      <c r="J5" s="166">
        <f t="shared" si="2"/>
        <v>20</v>
      </c>
      <c r="K5" s="162">
        <v>1</v>
      </c>
      <c r="L5" s="167">
        <v>20</v>
      </c>
      <c r="M5" s="158">
        <f t="shared" si="3"/>
        <v>20</v>
      </c>
      <c r="N5" s="158">
        <f t="shared" si="4"/>
        <v>1</v>
      </c>
      <c r="O5" s="158">
        <v>20</v>
      </c>
    </row>
    <row r="6" spans="1:15" ht="15">
      <c r="A6" s="159"/>
      <c r="B6" s="160"/>
      <c r="C6" s="178"/>
      <c r="D6" s="161">
        <f t="shared" si="0"/>
        <v>0</v>
      </c>
      <c r="E6" s="162"/>
      <c r="F6" s="163">
        <v>10</v>
      </c>
      <c r="G6" s="164">
        <f t="shared" si="1"/>
        <v>0</v>
      </c>
      <c r="H6" s="162"/>
      <c r="I6" s="165">
        <v>10</v>
      </c>
      <c r="J6" s="166">
        <f t="shared" si="2"/>
        <v>0</v>
      </c>
      <c r="K6" s="162"/>
      <c r="L6" s="167">
        <v>10</v>
      </c>
      <c r="M6" s="158">
        <f t="shared" si="3"/>
        <v>0</v>
      </c>
      <c r="N6" s="158">
        <f t="shared" si="4"/>
        <v>0</v>
      </c>
      <c r="O6" s="158">
        <v>10</v>
      </c>
    </row>
    <row r="7" spans="1:15" ht="15">
      <c r="A7" s="159"/>
      <c r="B7" s="160"/>
      <c r="C7" s="178"/>
      <c r="D7" s="161">
        <f t="shared" si="0"/>
        <v>0</v>
      </c>
      <c r="E7" s="162"/>
      <c r="F7" s="163">
        <v>5</v>
      </c>
      <c r="G7" s="164">
        <f t="shared" si="1"/>
        <v>0</v>
      </c>
      <c r="H7" s="162"/>
      <c r="I7" s="165">
        <v>5</v>
      </c>
      <c r="J7" s="166">
        <f t="shared" si="2"/>
        <v>0</v>
      </c>
      <c r="K7" s="162"/>
      <c r="L7" s="167">
        <v>5</v>
      </c>
      <c r="M7" s="158">
        <f t="shared" si="3"/>
        <v>0</v>
      </c>
      <c r="N7" s="158">
        <f t="shared" si="4"/>
        <v>0</v>
      </c>
      <c r="O7" s="158">
        <v>5</v>
      </c>
    </row>
    <row r="8" spans="1:15" ht="15">
      <c r="A8" s="159"/>
      <c r="B8" s="160"/>
      <c r="C8" s="178"/>
      <c r="D8" s="161">
        <f t="shared" si="0"/>
        <v>0</v>
      </c>
      <c r="E8" s="162"/>
      <c r="F8" s="163">
        <v>2</v>
      </c>
      <c r="G8" s="164">
        <f t="shared" si="1"/>
        <v>0</v>
      </c>
      <c r="H8" s="162"/>
      <c r="I8" s="165">
        <v>2</v>
      </c>
      <c r="J8" s="166">
        <f t="shared" si="2"/>
        <v>2</v>
      </c>
      <c r="K8" s="162">
        <v>1</v>
      </c>
      <c r="L8" s="167">
        <v>2</v>
      </c>
      <c r="M8" s="158">
        <f t="shared" si="3"/>
        <v>2</v>
      </c>
      <c r="N8" s="158">
        <f t="shared" si="4"/>
        <v>1</v>
      </c>
      <c r="O8" s="158">
        <v>2</v>
      </c>
    </row>
    <row r="9" spans="1:15" ht="15">
      <c r="A9" s="159"/>
      <c r="B9" s="160"/>
      <c r="C9" s="178"/>
      <c r="D9" s="161">
        <f t="shared" si="0"/>
        <v>0</v>
      </c>
      <c r="E9" s="162"/>
      <c r="F9" s="163">
        <v>1</v>
      </c>
      <c r="G9" s="164">
        <f t="shared" si="1"/>
        <v>0</v>
      </c>
      <c r="H9" s="162"/>
      <c r="I9" s="165">
        <v>1</v>
      </c>
      <c r="J9" s="166">
        <f t="shared" si="2"/>
        <v>0</v>
      </c>
      <c r="K9" s="162"/>
      <c r="L9" s="167">
        <v>1</v>
      </c>
      <c r="M9" s="158">
        <f t="shared" si="3"/>
        <v>0</v>
      </c>
      <c r="N9" s="158">
        <f t="shared" si="4"/>
        <v>0</v>
      </c>
      <c r="O9" s="158">
        <v>1</v>
      </c>
    </row>
    <row r="10" spans="1:15" ht="15">
      <c r="A10" s="159"/>
      <c r="B10" s="160"/>
      <c r="C10" s="178"/>
      <c r="D10" s="161">
        <f>E10</f>
        <v>0</v>
      </c>
      <c r="E10" s="162"/>
      <c r="F10" s="163" t="s">
        <v>14</v>
      </c>
      <c r="G10" s="164">
        <f>H10</f>
        <v>0</v>
      </c>
      <c r="H10" s="162"/>
      <c r="I10" s="165" t="s">
        <v>14</v>
      </c>
      <c r="J10" s="166">
        <f>K10</f>
        <v>0</v>
      </c>
      <c r="K10" s="162"/>
      <c r="L10" s="167" t="s">
        <v>14</v>
      </c>
      <c r="M10" s="158">
        <f>N10</f>
        <v>0</v>
      </c>
      <c r="N10" s="158">
        <f>C11</f>
        <v>0</v>
      </c>
      <c r="O10" s="158" t="s">
        <v>14</v>
      </c>
    </row>
    <row r="11" spans="1:15" ht="15.75" thickBot="1">
      <c r="A11" s="168">
        <f>SUM(A6:A10)</f>
        <v>0</v>
      </c>
      <c r="B11" s="169">
        <f>SUM(B6:B10)</f>
        <v>0</v>
      </c>
      <c r="C11" s="170">
        <f>SUM(C2:C10)</f>
        <v>0</v>
      </c>
      <c r="D11" s="171">
        <f>SUM(D2:D10)</f>
        <v>2300</v>
      </c>
      <c r="E11" s="228" t="s">
        <v>13</v>
      </c>
      <c r="F11" s="229"/>
      <c r="G11" s="172">
        <f>SUM(G2:G10)</f>
        <v>8950</v>
      </c>
      <c r="H11" s="230" t="s">
        <v>13</v>
      </c>
      <c r="I11" s="231"/>
      <c r="J11" s="173">
        <f>SUM(J2:J10)</f>
        <v>3522</v>
      </c>
      <c r="K11" s="232" t="s">
        <v>13</v>
      </c>
      <c r="L11" s="233"/>
      <c r="M11" s="174">
        <f>SUM(M2:M10)</f>
        <v>14772</v>
      </c>
      <c r="N11" s="210" t="s">
        <v>13</v>
      </c>
      <c r="O11" s="211"/>
    </row>
    <row r="12" spans="1:15" ht="15">
      <c r="A12" s="7"/>
      <c r="B12" s="7"/>
      <c r="C12" s="7"/>
      <c r="D12" s="174">
        <f>A11+A5</f>
        <v>2345</v>
      </c>
      <c r="E12" s="210" t="s">
        <v>77</v>
      </c>
      <c r="F12" s="211"/>
      <c r="G12" s="175">
        <f>B11+B5</f>
        <v>9282</v>
      </c>
      <c r="H12" s="217" t="s">
        <v>77</v>
      </c>
      <c r="I12" s="218"/>
      <c r="J12" s="176">
        <f>'التقرير اليومي'!D43</f>
        <v>900</v>
      </c>
      <c r="K12" s="212" t="s">
        <v>77</v>
      </c>
      <c r="L12" s="219"/>
      <c r="M12" s="214" t="s">
        <v>78</v>
      </c>
      <c r="N12" s="215"/>
      <c r="O12" s="216"/>
    </row>
    <row r="13" spans="1:15" ht="15">
      <c r="A13" s="7"/>
      <c r="B13" s="7"/>
      <c r="C13" s="7"/>
      <c r="D13" s="174">
        <f>D11-D12</f>
        <v>-45</v>
      </c>
      <c r="E13" s="210" t="s">
        <v>8</v>
      </c>
      <c r="F13" s="211"/>
      <c r="G13" s="175">
        <f>G11-G12</f>
        <v>-332</v>
      </c>
      <c r="H13" s="217" t="s">
        <v>8</v>
      </c>
      <c r="I13" s="218"/>
      <c r="J13" s="176">
        <f>J11-J12</f>
        <v>2622</v>
      </c>
      <c r="K13" s="212" t="s">
        <v>8</v>
      </c>
      <c r="L13" s="219"/>
      <c r="M13" s="177">
        <f>A15</f>
        <v>900</v>
      </c>
      <c r="N13" s="214" t="s">
        <v>79</v>
      </c>
      <c r="O13" s="216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77">
        <f>A16</f>
        <v>0</v>
      </c>
      <c r="N14" s="214" t="s">
        <v>80</v>
      </c>
      <c r="O14" s="216"/>
    </row>
    <row r="15" spans="1:15" ht="15">
      <c r="A15" s="176">
        <f>'التقرير اليومي'!D43</f>
        <v>900</v>
      </c>
      <c r="B15" s="176" t="s">
        <v>18</v>
      </c>
      <c r="C15" s="176"/>
      <c r="D15" s="7"/>
      <c r="E15" s="7"/>
      <c r="F15" s="7"/>
      <c r="G15" s="7"/>
      <c r="H15" s="7"/>
      <c r="I15" s="7"/>
      <c r="J15" s="7"/>
      <c r="K15" s="7"/>
      <c r="L15" s="7"/>
      <c r="M15" s="177">
        <f>A17</f>
        <v>0</v>
      </c>
      <c r="N15" s="214" t="s">
        <v>47</v>
      </c>
      <c r="O15" s="216"/>
    </row>
    <row r="16" spans="1:15" ht="15">
      <c r="A16" s="176">
        <f>'التقرير اليومي'!E43</f>
        <v>0</v>
      </c>
      <c r="B16" s="176" t="s">
        <v>19</v>
      </c>
      <c r="C16" s="176">
        <f>B5+A5-A16</f>
        <v>11627</v>
      </c>
      <c r="D16" s="7"/>
      <c r="E16" s="7"/>
      <c r="F16" s="7"/>
      <c r="G16" s="7"/>
      <c r="H16" s="7"/>
      <c r="I16" s="7"/>
      <c r="J16" s="7"/>
      <c r="K16" s="7"/>
      <c r="L16" s="7"/>
      <c r="M16" s="177">
        <v>800</v>
      </c>
      <c r="N16" s="214">
        <v>362816</v>
      </c>
      <c r="O16" s="216"/>
    </row>
    <row r="17" spans="1:15" ht="15">
      <c r="A17" s="176">
        <f>'التقرير اليومي'!F43</f>
        <v>0</v>
      </c>
      <c r="B17" s="176" t="s">
        <v>20</v>
      </c>
      <c r="C17" s="176">
        <f>B11+A11-A17</f>
        <v>0</v>
      </c>
      <c r="D17" s="7"/>
      <c r="E17" s="7"/>
      <c r="F17" s="7"/>
      <c r="G17" s="7"/>
      <c r="H17" s="7"/>
      <c r="I17" s="7"/>
      <c r="J17" s="7"/>
      <c r="K17" s="7"/>
      <c r="L17" s="7"/>
      <c r="M17" s="174">
        <f>SUM(M13:M16)</f>
        <v>1700</v>
      </c>
      <c r="N17" s="210" t="s">
        <v>13</v>
      </c>
      <c r="O17" s="211"/>
    </row>
    <row r="18" spans="1:15" ht="15">
      <c r="A18" s="176">
        <f>SUM(A15:A17)</f>
        <v>900</v>
      </c>
      <c r="B18" s="212" t="s">
        <v>13</v>
      </c>
      <c r="C18" s="213"/>
      <c r="D18" s="7"/>
      <c r="E18" s="7"/>
      <c r="F18" s="7"/>
      <c r="G18" s="7"/>
      <c r="H18" s="7"/>
      <c r="I18" s="7"/>
      <c r="J18" s="7"/>
      <c r="K18" s="7"/>
      <c r="L18" s="7"/>
      <c r="M18" s="177">
        <v>240</v>
      </c>
      <c r="N18" s="214" t="s">
        <v>48</v>
      </c>
      <c r="O18" s="216"/>
    </row>
    <row r="19" spans="1:15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74">
        <f>M11-M17</f>
        <v>13072</v>
      </c>
      <c r="N19" s="210" t="s">
        <v>72</v>
      </c>
      <c r="O19" s="211"/>
    </row>
    <row r="24" ht="13.5" thickBot="1"/>
    <row r="25" spans="9:15" ht="15.75" thickBot="1">
      <c r="I25" s="139">
        <f>K25*J25</f>
        <v>0</v>
      </c>
      <c r="J25" s="140"/>
      <c r="K25" s="141">
        <v>50</v>
      </c>
      <c r="M25" s="175" t="s">
        <v>5</v>
      </c>
      <c r="N25" s="175" t="s">
        <v>81</v>
      </c>
      <c r="O25" s="175" t="s">
        <v>7</v>
      </c>
    </row>
    <row r="26" spans="9:15" ht="15.75" thickBot="1">
      <c r="I26" s="139">
        <f>K26*J26</f>
        <v>0</v>
      </c>
      <c r="J26" s="142"/>
      <c r="K26" s="143">
        <v>20</v>
      </c>
      <c r="M26" s="175">
        <f>N26*O26</f>
        <v>600</v>
      </c>
      <c r="N26" s="162">
        <v>3</v>
      </c>
      <c r="O26" s="175">
        <v>200</v>
      </c>
    </row>
    <row r="27" spans="9:15" ht="15.75" thickBot="1">
      <c r="I27" s="139">
        <f>K27*J27</f>
        <v>0</v>
      </c>
      <c r="J27" s="142"/>
      <c r="K27" s="143">
        <v>10</v>
      </c>
      <c r="M27" s="175">
        <f aca="true" t="shared" si="5" ref="M27:M33">N27*O27</f>
        <v>800</v>
      </c>
      <c r="N27" s="162">
        <v>8</v>
      </c>
      <c r="O27" s="175">
        <v>100</v>
      </c>
    </row>
    <row r="28" spans="9:15" ht="15.75" thickBot="1">
      <c r="I28" s="139">
        <f>K28*J28</f>
        <v>0</v>
      </c>
      <c r="J28" s="142"/>
      <c r="K28" s="143">
        <v>5</v>
      </c>
      <c r="M28" s="175">
        <f t="shared" si="5"/>
        <v>1400</v>
      </c>
      <c r="N28" s="162">
        <v>28</v>
      </c>
      <c r="O28" s="175">
        <v>50</v>
      </c>
    </row>
    <row r="29" spans="9:15" ht="15.75" thickBot="1">
      <c r="I29" s="139">
        <f>K29*J29</f>
        <v>0</v>
      </c>
      <c r="J29" s="142"/>
      <c r="K29" s="143">
        <v>1</v>
      </c>
      <c r="M29" s="175">
        <f t="shared" si="5"/>
        <v>0</v>
      </c>
      <c r="N29" s="162"/>
      <c r="O29" s="175">
        <v>20</v>
      </c>
    </row>
    <row r="30" spans="9:15" ht="15.75" thickBot="1">
      <c r="I30" s="144">
        <f>SUM(I25:I29)</f>
        <v>0</v>
      </c>
      <c r="J30" s="145"/>
      <c r="K30" s="146" t="s">
        <v>13</v>
      </c>
      <c r="M30" s="175">
        <f t="shared" si="5"/>
        <v>290</v>
      </c>
      <c r="N30" s="162">
        <v>29</v>
      </c>
      <c r="O30" s="175">
        <v>10</v>
      </c>
    </row>
    <row r="31" spans="9:15" ht="15">
      <c r="I31" s="147">
        <f>الديوان!A3</f>
        <v>209.11599999999999</v>
      </c>
      <c r="J31" s="206" t="s">
        <v>11</v>
      </c>
      <c r="K31" s="207"/>
      <c r="M31" s="175">
        <f t="shared" si="5"/>
        <v>50</v>
      </c>
      <c r="N31" s="162">
        <v>10</v>
      </c>
      <c r="O31" s="175">
        <v>5</v>
      </c>
    </row>
    <row r="32" spans="9:15" ht="15.75" thickBot="1">
      <c r="I32" s="148">
        <f>I30-I31</f>
        <v>-209.11599999999999</v>
      </c>
      <c r="J32" s="208" t="s">
        <v>8</v>
      </c>
      <c r="K32" s="209"/>
      <c r="M32" s="175">
        <f t="shared" si="5"/>
        <v>0</v>
      </c>
      <c r="N32" s="162"/>
      <c r="O32" s="175">
        <v>2</v>
      </c>
    </row>
    <row r="33" spans="13:15" ht="15">
      <c r="M33" s="175">
        <f t="shared" si="5"/>
        <v>33</v>
      </c>
      <c r="N33" s="162">
        <v>33</v>
      </c>
      <c r="O33" s="175">
        <v>1</v>
      </c>
    </row>
    <row r="34" spans="13:15" ht="15">
      <c r="M34" s="175">
        <f>-N34*20</f>
        <v>-160</v>
      </c>
      <c r="N34" s="162">
        <v>8</v>
      </c>
      <c r="O34" s="175" t="s">
        <v>70</v>
      </c>
    </row>
    <row r="35" spans="13:15" ht="15">
      <c r="M35" s="175">
        <f>-N35*25</f>
        <v>-350</v>
      </c>
      <c r="N35" s="162">
        <v>14</v>
      </c>
      <c r="O35" s="175" t="s">
        <v>69</v>
      </c>
    </row>
    <row r="36" spans="13:15" ht="15">
      <c r="M36" s="175">
        <f>-N36*5.4</f>
        <v>0</v>
      </c>
      <c r="N36" s="162"/>
      <c r="O36" s="175" t="s">
        <v>2</v>
      </c>
    </row>
    <row r="37" spans="13:15" ht="15">
      <c r="M37" s="176">
        <f>SUM(M26:M36)</f>
        <v>2663</v>
      </c>
      <c r="N37" s="212" t="s">
        <v>82</v>
      </c>
      <c r="O37" s="213"/>
    </row>
    <row r="38" spans="13:15" ht="15">
      <c r="M38" s="176">
        <f>الديوان!A2+الديوان!A3*5.5+الديوان!A4+الديوان!A5+الديوان!A7</f>
        <v>3670.138</v>
      </c>
      <c r="N38" s="212" t="s">
        <v>77</v>
      </c>
      <c r="O38" s="213"/>
    </row>
    <row r="39" spans="13:15" ht="15">
      <c r="M39" s="176">
        <f>M37-M38</f>
        <v>-1007.1379999999999</v>
      </c>
      <c r="N39" s="212" t="s">
        <v>8</v>
      </c>
      <c r="O39" s="213"/>
    </row>
  </sheetData>
  <sheetProtection/>
  <mergeCells count="27">
    <mergeCell ref="D1:F1"/>
    <mergeCell ref="G1:I1"/>
    <mergeCell ref="J1:L1"/>
    <mergeCell ref="E11:F11"/>
    <mergeCell ref="H11:I11"/>
    <mergeCell ref="K11:L11"/>
    <mergeCell ref="N11:O11"/>
    <mergeCell ref="E12:F12"/>
    <mergeCell ref="E13:F13"/>
    <mergeCell ref="H12:I12"/>
    <mergeCell ref="H13:I13"/>
    <mergeCell ref="K12:L12"/>
    <mergeCell ref="K13:L13"/>
    <mergeCell ref="B18:C18"/>
    <mergeCell ref="M12:O12"/>
    <mergeCell ref="N13:O13"/>
    <mergeCell ref="N14:O14"/>
    <mergeCell ref="N15:O15"/>
    <mergeCell ref="N16:O16"/>
    <mergeCell ref="N17:O17"/>
    <mergeCell ref="N18:O18"/>
    <mergeCell ref="J31:K31"/>
    <mergeCell ref="J32:K32"/>
    <mergeCell ref="N19:O19"/>
    <mergeCell ref="N37:O37"/>
    <mergeCell ref="N38:O38"/>
    <mergeCell ref="N39:O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2016-06-16T07:29:35Z</cp:lastPrinted>
  <dcterms:created xsi:type="dcterms:W3CDTF">2012-05-27T06:24:35Z</dcterms:created>
  <dcterms:modified xsi:type="dcterms:W3CDTF">2016-06-18T06:00:58Z</dcterms:modified>
  <cp:category/>
  <cp:version/>
  <cp:contentType/>
  <cp:contentStatus/>
</cp:coreProperties>
</file>