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اليومي'!$1:$47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<sst xmlns="http://schemas.openxmlformats.org/spreadsheetml/2006/main" count="131" uniqueCount="97">
  <si>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</si>
  <si>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</si>
  <si>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</si>
  <si>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</si>
  <si>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</si>
  <si>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</si>
  <si>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</si>
  <si>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</si>
  <si>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</si>
  <si>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</si>
  <si>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</si>
  <si>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</si>
  <si>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</si>
  <si>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</si>
  <si>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</si>
  <si>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</si>
  <si>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</si>
  <si>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</si>
  <si>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</si>
  <si>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</si>
  <si>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</si>
  <si>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</si>
  <si>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</si>
  <si>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</si>
  <si>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</si>
  <si>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</si>
  <si>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</si>
  <si>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</si>
  <si>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</si>
  <si>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</si>
  <si>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</si>
  <si>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</si>
  <si>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</si>
  <si>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</si>
  <si>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</si>
  <si>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</si>
  <si>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</si>
  <si>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</si>
  <si>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</si>
  <si>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</si>
  <si>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</si>
  <si>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</si>
  <si>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</si>
  <si>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</si>
  <si>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</si>
  <si>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</si>
  <si>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</si>
  <si>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</si>
  <si>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</si>
  <si>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</si>
  <si>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</si>
  <si>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</si>
  <si>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</si>
  <si>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</si>
  <si>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</si>
  <si>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</si>
  <si>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</si>
  <si>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</si>
  <si>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</si>
  <si>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</si>
  <si>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</si>
  <si>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</si>
  <si>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</si>
  <si>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</si>
  <si>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</si>
  <si>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</si>
  <si>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</si>
  <si>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</si>
  <si>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</si>
  <si>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</si>
  <si>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</si>
  <si>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</si>
  <si>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</si>
  <si>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</si>
  <si>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</si>
  <si>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</si>
  <si>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</si>
  <si>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</si>
  <si>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</si>
  <si>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</si>
  <si>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</si>
  <si>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</si>
  <si>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</si>
  <si>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</si>
  <si>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</si>
  <si>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</si>
  <si>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</si>
  <si>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</si>
  <si>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من البنك كهرباء الى البنك الرئيسي</t>
  </si>
  <si>
    <t>اجور عمل اضافي - زيد اياد جوابرة</t>
  </si>
  <si>
    <t>اجور عمل اضافي - ماجد عبد الحق يحيى</t>
  </si>
  <si>
    <t>اثمان مواد بناء - رشيد خالد ابراهيم شيخ ابراهيم</t>
  </si>
  <si>
    <t>دفعة مقدمة من راتب شهر 8 . 2016 / رائد يوسف صبيح</t>
  </si>
  <si>
    <t>فاتورة نت للبلدية - حضارة</t>
  </si>
  <si>
    <t>شحن كهرباء مجاني - جميلة سعيد حسن مرشد</t>
  </si>
  <si>
    <t>رسوم بناء - ابراهيم زهدي حسن حسين يحيى</t>
  </si>
  <si>
    <t xml:space="preserve">الثلاثاء . 9 . 8 . 2016 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</si>
</sst>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6" borderId="23" xfId="0" applyFont="1" applyFill="1" applyBorder="1" applyAlignment="1">
      <alignment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6" fillId="34" borderId="25" xfId="0" applyFont="1" applyFill="1" applyBorder="1" applyAlignment="1">
      <alignment vertical="center"/>
    </xf>
    <xf numFmtId="0" fontId="54" fillId="37" borderId="26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2" fontId="53" fillId="37" borderId="29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188" fontId="53" fillId="37" borderId="26" xfId="0" applyNumberFormat="1" applyFont="1" applyFill="1" applyBorder="1" applyAlignment="1">
      <alignment horizontal="center" vertical="center"/>
    </xf>
    <xf numFmtId="186" fontId="53" fillId="37" borderId="28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1" xfId="0" applyFont="1" applyFill="1" applyBorder="1" applyAlignment="1">
      <alignment horizontal="center" vertical="center"/>
    </xf>
    <xf numFmtId="188" fontId="53" fillId="34" borderId="31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7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8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9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7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40" xfId="0" applyNumberFormat="1" applyFont="1" applyFill="1" applyBorder="1" applyAlignment="1">
      <alignment horizontal="center" vertical="center"/>
    </xf>
    <xf numFmtId="186" fontId="53" fillId="39" borderId="41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8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59" fillId="39" borderId="30" xfId="0" applyFont="1" applyFill="1" applyBorder="1" applyAlignment="1">
      <alignment horizontal="center" vertical="center"/>
    </xf>
    <xf numFmtId="185" fontId="59" fillId="34" borderId="34" xfId="0" applyNumberFormat="1" applyFont="1" applyFill="1" applyBorder="1" applyAlignment="1">
      <alignment horizontal="center" vertical="center"/>
    </xf>
    <xf numFmtId="185" fontId="59" fillId="34" borderId="46" xfId="0" applyNumberFormat="1" applyFont="1" applyFill="1" applyBorder="1" applyAlignment="1">
      <alignment horizontal="center" vertical="center"/>
    </xf>
    <xf numFmtId="182" fontId="60" fillId="37" borderId="34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4" borderId="38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7" borderId="47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6" xfId="0" applyNumberFormat="1" applyFont="1" applyFill="1" applyBorder="1" applyAlignment="1">
      <alignment horizontal="center" vertical="center"/>
    </xf>
    <xf numFmtId="182" fontId="60" fillId="39" borderId="49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/>
    </xf>
    <xf numFmtId="182" fontId="60" fillId="34" borderId="50" xfId="0" applyNumberFormat="1" applyFont="1" applyFill="1" applyBorder="1" applyAlignment="1">
      <alignment horizontal="center" vertical="center"/>
    </xf>
    <xf numFmtId="182" fontId="60" fillId="36" borderId="50" xfId="0" applyNumberFormat="1" applyFont="1" applyFill="1" applyBorder="1" applyAlignment="1">
      <alignment horizontal="center" vertical="center"/>
    </xf>
    <xf numFmtId="182" fontId="60" fillId="37" borderId="50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9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1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0" fontId="54" fillId="39" borderId="42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21" xfId="0" applyNumberFormat="1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2" xfId="0" applyFont="1" applyFill="1" applyBorder="1" applyAlignment="1">
      <alignment horizontal="center" vertical="center"/>
    </xf>
    <xf numFmtId="0" fontId="54" fillId="35" borderId="37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61" fillId="39" borderId="53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32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4" borderId="44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6" borderId="56" xfId="0" applyNumberFormat="1" applyFont="1" applyFill="1" applyBorder="1" applyAlignment="1">
      <alignment horizontal="center" vertical="center"/>
    </xf>
    <xf numFmtId="182" fontId="60" fillId="36" borderId="44" xfId="0" applyNumberFormat="1" applyFont="1" applyFill="1" applyBorder="1" applyAlignment="1">
      <alignment horizontal="center" vertical="center"/>
    </xf>
    <xf numFmtId="182" fontId="60" fillId="37" borderId="43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29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25" xfId="0" applyNumberFormat="1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25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25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5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44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3"/>
  <sheetViews>
    <sheetView rightToLeft="1" tabSelected="1" workbookViewId="0" topLeftCell="D1">
      <pane ySplit="5" topLeftCell="A6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22" t="s">
        <v>37</v>
      </c>
      <c r="B1" s="123"/>
      <c r="C1" s="123"/>
      <c r="D1" s="123"/>
      <c r="E1" s="123"/>
      <c r="F1" s="123"/>
      <c r="G1" s="123"/>
      <c r="H1" s="171"/>
      <c r="I1" s="171"/>
      <c r="J1" s="171" t="s">
        <v>96</v>
      </c>
      <c r="K1" s="171"/>
      <c r="L1" s="171"/>
      <c r="M1" s="123"/>
      <c r="N1" s="123"/>
      <c r="O1" s="123"/>
      <c r="P1" s="123"/>
      <c r="Q1" s="12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25"/>
      <c r="B2" s="179" t="s">
        <v>35</v>
      </c>
      <c r="C2" s="171"/>
      <c r="D2" s="171"/>
      <c r="E2" s="171"/>
      <c r="F2" s="171"/>
      <c r="G2" s="180"/>
      <c r="H2" s="190" t="s">
        <v>23</v>
      </c>
      <c r="I2" s="191"/>
      <c r="J2" s="191"/>
      <c r="K2" s="191"/>
      <c r="L2" s="191"/>
      <c r="M2" s="191"/>
      <c r="N2" s="191"/>
      <c r="O2" s="191"/>
      <c r="P2" s="191"/>
      <c r="Q2" s="192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13" t="s">
        <v>25</v>
      </c>
      <c r="B3" s="167" t="s">
        <v>17</v>
      </c>
      <c r="C3" s="188" t="s">
        <v>38</v>
      </c>
      <c r="D3" s="184" t="s">
        <v>4</v>
      </c>
      <c r="E3" s="184"/>
      <c r="F3" s="185"/>
      <c r="G3" s="169" t="s">
        <v>2</v>
      </c>
      <c r="H3" s="181" t="s">
        <v>4</v>
      </c>
      <c r="I3" s="182"/>
      <c r="J3" s="182"/>
      <c r="K3" s="182"/>
      <c r="L3" s="182"/>
      <c r="M3" s="182"/>
      <c r="N3" s="183"/>
      <c r="O3" s="101" t="s">
        <v>2</v>
      </c>
      <c r="P3" s="102" t="s">
        <v>1</v>
      </c>
      <c r="Q3" s="103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13" t="s">
        <v>26</v>
      </c>
      <c r="B4" s="168"/>
      <c r="C4" s="189"/>
      <c r="D4" s="104" t="s">
        <v>18</v>
      </c>
      <c r="E4" s="105" t="s">
        <v>41</v>
      </c>
      <c r="F4" s="106" t="s">
        <v>49</v>
      </c>
      <c r="G4" s="170"/>
      <c r="H4" s="107" t="s">
        <v>18</v>
      </c>
      <c r="I4" s="108" t="s">
        <v>19</v>
      </c>
      <c r="J4" s="109" t="s">
        <v>20</v>
      </c>
      <c r="K4" s="108" t="s">
        <v>44</v>
      </c>
      <c r="L4" s="108" t="s">
        <v>32</v>
      </c>
      <c r="M4" s="109" t="s">
        <v>21</v>
      </c>
      <c r="N4" s="110" t="s">
        <v>22</v>
      </c>
      <c r="O4" s="111" t="s">
        <v>29</v>
      </c>
      <c r="P4" s="112" t="s">
        <v>29</v>
      </c>
      <c r="Q4" s="112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0" t="s">
        <v>24</v>
      </c>
      <c r="B5" s="71">
        <v>730</v>
      </c>
      <c r="C5" s="72">
        <v>3631</v>
      </c>
      <c r="D5" s="73">
        <v>0</v>
      </c>
      <c r="E5" s="74">
        <v>0</v>
      </c>
      <c r="F5" s="73">
        <v>0</v>
      </c>
      <c r="G5" s="162">
        <v>305.506</v>
      </c>
      <c r="H5" s="75">
        <v>-6319.78</v>
      </c>
      <c r="I5" s="76">
        <v>40025.2</v>
      </c>
      <c r="J5" s="75">
        <v>21251.2</v>
      </c>
      <c r="K5" s="77">
        <v>58040</v>
      </c>
      <c r="L5" s="78">
        <v>13391.19</v>
      </c>
      <c r="M5" s="75">
        <v>-0.16</v>
      </c>
      <c r="N5" s="76">
        <v>2140.67</v>
      </c>
      <c r="O5" s="79">
        <v>14910.965</v>
      </c>
      <c r="P5" s="78">
        <v>354.95</v>
      </c>
      <c r="Q5" s="80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50</v>
      </c>
      <c r="B6" s="9">
        <f>B5+1</f>
        <v>731</v>
      </c>
      <c r="C6" s="10"/>
      <c r="D6" s="11"/>
      <c r="E6" s="21">
        <v>16336</v>
      </c>
      <c r="F6" s="11"/>
      <c r="G6" s="50"/>
      <c r="H6" s="14"/>
      <c r="I6" s="13"/>
      <c r="J6" s="14"/>
      <c r="K6" s="51"/>
      <c r="L6" s="52"/>
      <c r="M6" s="14"/>
      <c r="N6" s="13"/>
      <c r="O6" s="12"/>
      <c r="P6" s="52"/>
      <c r="Q6" s="56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95</v>
      </c>
      <c r="B7" s="9">
        <f>B6+1</f>
        <v>732</v>
      </c>
      <c r="C7" s="10"/>
      <c r="D7" s="11"/>
      <c r="E7" s="21"/>
      <c r="F7" s="11"/>
      <c r="G7" s="50">
        <v>73</v>
      </c>
      <c r="H7" s="14"/>
      <c r="I7" s="13"/>
      <c r="J7" s="14"/>
      <c r="K7" s="51"/>
      <c r="L7" s="52"/>
      <c r="M7" s="14"/>
      <c r="N7" s="13"/>
      <c r="O7" s="12"/>
      <c r="P7" s="52"/>
      <c r="Q7" s="56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/>
      <c r="B8" s="9">
        <f>B7+1</f>
        <v>733</v>
      </c>
      <c r="C8" s="10"/>
      <c r="D8" s="11"/>
      <c r="E8" s="11"/>
      <c r="F8" s="11"/>
      <c r="G8" s="50"/>
      <c r="H8" s="14"/>
      <c r="I8" s="13"/>
      <c r="J8" s="14"/>
      <c r="K8" s="51"/>
      <c r="L8" s="52"/>
      <c r="M8" s="14"/>
      <c r="N8" s="13"/>
      <c r="O8" s="12"/>
      <c r="P8" s="52"/>
      <c r="Q8" s="56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/>
      <c r="B9" s="9">
        <f>B8+1</f>
        <v>734</v>
      </c>
      <c r="C9" s="10"/>
      <c r="D9" s="11"/>
      <c r="E9" s="11"/>
      <c r="F9" s="11"/>
      <c r="G9" s="50"/>
      <c r="H9" s="14"/>
      <c r="I9" s="13"/>
      <c r="J9" s="14"/>
      <c r="K9" s="51"/>
      <c r="L9" s="52"/>
      <c r="M9" s="14"/>
      <c r="N9" s="13"/>
      <c r="O9" s="12"/>
      <c r="P9" s="52"/>
      <c r="Q9" s="56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/>
      <c r="B10" s="9">
        <f>B9+1</f>
        <v>735</v>
      </c>
      <c r="C10" s="10"/>
      <c r="D10" s="11"/>
      <c r="E10" s="11"/>
      <c r="F10" s="11"/>
      <c r="G10" s="50"/>
      <c r="H10" s="14"/>
      <c r="I10" s="13"/>
      <c r="J10" s="14"/>
      <c r="K10" s="51"/>
      <c r="L10" s="52"/>
      <c r="M10" s="14"/>
      <c r="N10" s="13"/>
      <c r="O10" s="12"/>
      <c r="P10" s="52"/>
      <c r="Q10" s="5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7">B10+1</f>
        <v>736</v>
      </c>
      <c r="C11" s="10"/>
      <c r="D11" s="11"/>
      <c r="E11" s="11"/>
      <c r="F11" s="11"/>
      <c r="G11" s="50"/>
      <c r="H11" s="14"/>
      <c r="I11" s="13"/>
      <c r="J11" s="14"/>
      <c r="K11" s="51"/>
      <c r="L11" s="52"/>
      <c r="M11" s="14"/>
      <c r="N11" s="13"/>
      <c r="O11" s="12"/>
      <c r="P11" s="52"/>
      <c r="Q11" s="5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737</v>
      </c>
      <c r="C12" s="10"/>
      <c r="D12" s="11"/>
      <c r="E12" s="11"/>
      <c r="F12" s="11"/>
      <c r="G12" s="50"/>
      <c r="H12" s="14"/>
      <c r="I12" s="13"/>
      <c r="J12" s="14"/>
      <c r="K12" s="51"/>
      <c r="L12" s="52"/>
      <c r="M12" s="14"/>
      <c r="N12" s="13"/>
      <c r="O12" s="12"/>
      <c r="P12" s="52"/>
      <c r="Q12" s="5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738</v>
      </c>
      <c r="C13" s="10"/>
      <c r="D13" s="11"/>
      <c r="E13" s="11"/>
      <c r="F13" s="11"/>
      <c r="G13" s="50"/>
      <c r="H13" s="14"/>
      <c r="I13" s="13"/>
      <c r="J13" s="14"/>
      <c r="K13" s="51"/>
      <c r="L13" s="52"/>
      <c r="M13" s="14"/>
      <c r="N13" s="13"/>
      <c r="O13" s="12"/>
      <c r="P13" s="52"/>
      <c r="Q13" s="5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739</v>
      </c>
      <c r="C14" s="10"/>
      <c r="D14" s="11"/>
      <c r="E14" s="11"/>
      <c r="F14" s="11"/>
      <c r="G14" s="50"/>
      <c r="H14" s="14"/>
      <c r="I14" s="13"/>
      <c r="J14" s="14"/>
      <c r="K14" s="51"/>
      <c r="L14" s="52"/>
      <c r="M14" s="14"/>
      <c r="N14" s="13"/>
      <c r="O14" s="12"/>
      <c r="P14" s="52"/>
      <c r="Q14" s="5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740</v>
      </c>
      <c r="C15" s="10"/>
      <c r="D15" s="11"/>
      <c r="E15" s="11"/>
      <c r="F15" s="11"/>
      <c r="G15" s="50"/>
      <c r="H15" s="14"/>
      <c r="I15" s="13"/>
      <c r="J15" s="14"/>
      <c r="K15" s="51"/>
      <c r="L15" s="52"/>
      <c r="M15" s="14"/>
      <c r="N15" s="13"/>
      <c r="O15" s="12"/>
      <c r="P15" s="52"/>
      <c r="Q15" s="5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741</v>
      </c>
      <c r="C16" s="10"/>
      <c r="D16" s="11"/>
      <c r="E16" s="21"/>
      <c r="F16" s="11"/>
      <c r="G16" s="50"/>
      <c r="H16" s="14"/>
      <c r="I16" s="13"/>
      <c r="J16" s="14"/>
      <c r="K16" s="51"/>
      <c r="L16" s="52"/>
      <c r="M16" s="14"/>
      <c r="N16" s="13"/>
      <c r="O16" s="12"/>
      <c r="P16" s="52"/>
      <c r="Q16" s="5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thickBot="1">
      <c r="A17" s="8"/>
      <c r="B17" s="9">
        <f t="shared" si="0"/>
        <v>742</v>
      </c>
      <c r="C17" s="10"/>
      <c r="D17" s="11"/>
      <c r="E17" s="21"/>
      <c r="F17" s="11"/>
      <c r="G17" s="50"/>
      <c r="H17" s="14"/>
      <c r="I17" s="13"/>
      <c r="J17" s="14"/>
      <c r="K17" s="51"/>
      <c r="L17" s="52"/>
      <c r="M17" s="14"/>
      <c r="N17" s="13"/>
      <c r="O17" s="12"/>
      <c r="P17" s="52"/>
      <c r="Q17" s="5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175" t="s">
        <v>28</v>
      </c>
      <c r="B18" s="176"/>
      <c r="C18" s="126">
        <f aca="true" t="shared" si="1" ref="C18:Q18">SUM(C5:C17)</f>
        <v>3631</v>
      </c>
      <c r="D18" s="114">
        <f t="shared" si="1"/>
        <v>0</v>
      </c>
      <c r="E18" s="115">
        <f t="shared" si="1"/>
        <v>16336</v>
      </c>
      <c r="F18" s="105">
        <f t="shared" si="1"/>
        <v>0</v>
      </c>
      <c r="G18" s="117">
        <f t="shared" si="1"/>
        <v>378.506</v>
      </c>
      <c r="H18" s="116">
        <f t="shared" si="1"/>
        <v>-6319.78</v>
      </c>
      <c r="I18" s="117">
        <f t="shared" si="1"/>
        <v>40025.2</v>
      </c>
      <c r="J18" s="117">
        <f t="shared" si="1"/>
        <v>21251.2</v>
      </c>
      <c r="K18" s="117">
        <f t="shared" si="1"/>
        <v>58040</v>
      </c>
      <c r="L18" s="117">
        <f t="shared" si="1"/>
        <v>13391.19</v>
      </c>
      <c r="M18" s="117">
        <f t="shared" si="1"/>
        <v>-0.16</v>
      </c>
      <c r="N18" s="118">
        <f t="shared" si="1"/>
        <v>2140.67</v>
      </c>
      <c r="O18" s="119">
        <f t="shared" si="1"/>
        <v>14910.965</v>
      </c>
      <c r="P18" s="120">
        <f t="shared" si="1"/>
        <v>354.95</v>
      </c>
      <c r="Q18" s="121">
        <f t="shared" si="1"/>
        <v>210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85" t="s">
        <v>42</v>
      </c>
      <c r="B19" s="86">
        <v>790</v>
      </c>
      <c r="C19" s="86"/>
      <c r="D19" s="87"/>
      <c r="E19" s="87"/>
      <c r="F19" s="87"/>
      <c r="G19" s="88"/>
      <c r="H19" s="89"/>
      <c r="I19" s="90"/>
      <c r="J19" s="89"/>
      <c r="K19" s="89"/>
      <c r="L19" s="90"/>
      <c r="M19" s="89"/>
      <c r="N19" s="90"/>
      <c r="O19" s="91"/>
      <c r="P19" s="90"/>
      <c r="Q19" s="9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49" t="s">
        <v>88</v>
      </c>
      <c r="B20" s="22">
        <f>B19+1</f>
        <v>791</v>
      </c>
      <c r="C20" s="163"/>
      <c r="D20" s="11"/>
      <c r="E20" s="11"/>
      <c r="F20" s="11"/>
      <c r="G20" s="23"/>
      <c r="H20" s="24">
        <v>30000</v>
      </c>
      <c r="I20" s="25">
        <v>-30000</v>
      </c>
      <c r="J20" s="24"/>
      <c r="K20" s="24"/>
      <c r="L20" s="25"/>
      <c r="M20" s="24"/>
      <c r="N20" s="25"/>
      <c r="O20" s="26"/>
      <c r="P20" s="25"/>
      <c r="Q20" s="5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49" t="s">
        <v>94</v>
      </c>
      <c r="B21" s="22">
        <f aca="true" t="shared" si="2" ref="B21:B31">B20+1</f>
        <v>792</v>
      </c>
      <c r="C21" s="164"/>
      <c r="D21" s="28"/>
      <c r="E21" s="28">
        <v>-50</v>
      </c>
      <c r="F21" s="28"/>
      <c r="G21" s="29"/>
      <c r="H21" s="30"/>
      <c r="I21" s="31"/>
      <c r="J21" s="30"/>
      <c r="K21" s="30"/>
      <c r="L21" s="31"/>
      <c r="M21" s="30"/>
      <c r="N21" s="31"/>
      <c r="O21" s="32"/>
      <c r="P21" s="31"/>
      <c r="Q21" s="5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49" t="s">
        <v>51</v>
      </c>
      <c r="B22" s="22">
        <f t="shared" si="2"/>
        <v>793</v>
      </c>
      <c r="C22" s="164"/>
      <c r="D22" s="28"/>
      <c r="E22" s="28"/>
      <c r="F22" s="11">
        <v>1557</v>
      </c>
      <c r="G22" s="29"/>
      <c r="H22" s="30"/>
      <c r="I22" s="31"/>
      <c r="J22" s="30"/>
      <c r="K22" s="30"/>
      <c r="L22" s="31"/>
      <c r="M22" s="30"/>
      <c r="N22" s="31"/>
      <c r="O22" s="32"/>
      <c r="P22" s="31"/>
      <c r="Q22" s="5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49" t="s">
        <v>51</v>
      </c>
      <c r="B23" s="22">
        <f t="shared" si="2"/>
        <v>794</v>
      </c>
      <c r="C23" s="164"/>
      <c r="D23" s="28"/>
      <c r="E23" s="28"/>
      <c r="F23" s="28">
        <v>651</v>
      </c>
      <c r="G23" s="29"/>
      <c r="H23" s="30"/>
      <c r="I23" s="31"/>
      <c r="J23" s="30"/>
      <c r="K23" s="30"/>
      <c r="L23" s="31"/>
      <c r="M23" s="30"/>
      <c r="N23" s="31"/>
      <c r="O23" s="32"/>
      <c r="P23" s="31"/>
      <c r="Q23" s="5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9" t="s">
        <v>51</v>
      </c>
      <c r="B24" s="22">
        <f t="shared" si="2"/>
        <v>795</v>
      </c>
      <c r="C24" s="164"/>
      <c r="D24" s="28"/>
      <c r="E24" s="28"/>
      <c r="F24" s="28">
        <v>740</v>
      </c>
      <c r="G24" s="29"/>
      <c r="H24" s="30"/>
      <c r="I24" s="31"/>
      <c r="J24" s="30"/>
      <c r="K24" s="30"/>
      <c r="L24" s="31"/>
      <c r="M24" s="30"/>
      <c r="N24" s="31"/>
      <c r="O24" s="32"/>
      <c r="P24" s="31"/>
      <c r="Q24" s="5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49" t="s">
        <v>51</v>
      </c>
      <c r="B25" s="22">
        <f t="shared" si="2"/>
        <v>796</v>
      </c>
      <c r="C25" s="164"/>
      <c r="D25" s="28"/>
      <c r="E25" s="28"/>
      <c r="F25" s="28">
        <v>1962</v>
      </c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5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49" t="s">
        <v>84</v>
      </c>
      <c r="B26" s="22">
        <f t="shared" si="2"/>
        <v>797</v>
      </c>
      <c r="C26" s="164"/>
      <c r="D26" s="28"/>
      <c r="E26" s="28">
        <v>-16286</v>
      </c>
      <c r="F26" s="28"/>
      <c r="G26" s="29"/>
      <c r="H26" s="30"/>
      <c r="I26" s="31">
        <v>16286</v>
      </c>
      <c r="J26" s="30"/>
      <c r="K26" s="30"/>
      <c r="L26" s="31"/>
      <c r="M26" s="30"/>
      <c r="N26" s="31"/>
      <c r="O26" s="32"/>
      <c r="P26" s="31"/>
      <c r="Q26" s="5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49" t="s">
        <v>85</v>
      </c>
      <c r="B27" s="22">
        <f t="shared" si="2"/>
        <v>798</v>
      </c>
      <c r="C27" s="164"/>
      <c r="D27" s="28"/>
      <c r="E27" s="28"/>
      <c r="F27" s="28">
        <v>-4910</v>
      </c>
      <c r="G27" s="29"/>
      <c r="H27" s="30"/>
      <c r="I27" s="31"/>
      <c r="J27" s="30">
        <v>4910</v>
      </c>
      <c r="K27" s="30"/>
      <c r="L27" s="31"/>
      <c r="M27" s="30"/>
      <c r="N27" s="31"/>
      <c r="O27" s="32"/>
      <c r="P27" s="31"/>
      <c r="Q27" s="5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49"/>
      <c r="B28" s="22">
        <f t="shared" si="2"/>
        <v>799</v>
      </c>
      <c r="C28" s="164"/>
      <c r="D28" s="28"/>
      <c r="E28" s="28"/>
      <c r="F28" s="28"/>
      <c r="G28" s="29"/>
      <c r="H28" s="30"/>
      <c r="I28" s="31"/>
      <c r="J28" s="30"/>
      <c r="K28" s="30"/>
      <c r="L28" s="31"/>
      <c r="M28" s="30"/>
      <c r="N28" s="31"/>
      <c r="O28" s="32"/>
      <c r="P28" s="31"/>
      <c r="Q28" s="5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49" t="s">
        <v>86</v>
      </c>
      <c r="B29" s="22">
        <f t="shared" si="2"/>
        <v>800</v>
      </c>
      <c r="C29" s="164"/>
      <c r="D29" s="28"/>
      <c r="E29" s="28"/>
      <c r="F29" s="28"/>
      <c r="G29" s="29"/>
      <c r="H29" s="30"/>
      <c r="I29" s="31"/>
      <c r="J29" s="30"/>
      <c r="K29" s="30"/>
      <c r="L29" s="31"/>
      <c r="M29" s="30"/>
      <c r="N29" s="31"/>
      <c r="O29" s="32"/>
      <c r="P29" s="31"/>
      <c r="Q29" s="5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49" t="s">
        <v>83</v>
      </c>
      <c r="B30" s="22">
        <f t="shared" si="2"/>
        <v>801</v>
      </c>
      <c r="C30" s="164"/>
      <c r="D30" s="28"/>
      <c r="E30" s="28"/>
      <c r="F30" s="28"/>
      <c r="G30" s="29"/>
      <c r="H30" s="30"/>
      <c r="I30" s="31"/>
      <c r="J30" s="30"/>
      <c r="K30" s="30"/>
      <c r="L30" s="31"/>
      <c r="M30" s="30"/>
      <c r="N30" s="31"/>
      <c r="O30" s="32"/>
      <c r="P30" s="31"/>
      <c r="Q30" s="5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49"/>
      <c r="B31" s="22">
        <f t="shared" si="2"/>
        <v>802</v>
      </c>
      <c r="C31" s="164"/>
      <c r="D31" s="28"/>
      <c r="E31" s="28"/>
      <c r="F31" s="28"/>
      <c r="G31" s="29"/>
      <c r="H31" s="30"/>
      <c r="I31" s="31"/>
      <c r="J31" s="30"/>
      <c r="K31" s="30"/>
      <c r="L31" s="31"/>
      <c r="M31" s="30"/>
      <c r="N31" s="31"/>
      <c r="O31" s="32"/>
      <c r="P31" s="31"/>
      <c r="Q31" s="5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186" t="s">
        <v>43</v>
      </c>
      <c r="B32" s="187"/>
      <c r="C32" s="165">
        <f aca="true" t="shared" si="3" ref="C32:Q32">SUM(C19:C31)</f>
        <v>0</v>
      </c>
      <c r="D32" s="81">
        <f t="shared" si="3"/>
        <v>0</v>
      </c>
      <c r="E32" s="81">
        <f t="shared" si="3"/>
        <v>-16336</v>
      </c>
      <c r="F32" s="81">
        <f t="shared" si="3"/>
        <v>0</v>
      </c>
      <c r="G32" s="81">
        <f t="shared" si="3"/>
        <v>0</v>
      </c>
      <c r="H32" s="81">
        <f t="shared" si="3"/>
        <v>30000</v>
      </c>
      <c r="I32" s="81">
        <f t="shared" si="3"/>
        <v>-13714</v>
      </c>
      <c r="J32" s="81">
        <f t="shared" si="3"/>
        <v>4910</v>
      </c>
      <c r="K32" s="82">
        <f t="shared" si="3"/>
        <v>0</v>
      </c>
      <c r="L32" s="81">
        <f t="shared" si="3"/>
        <v>0</v>
      </c>
      <c r="M32" s="81">
        <f t="shared" si="3"/>
        <v>0</v>
      </c>
      <c r="N32" s="81">
        <f t="shared" si="3"/>
        <v>0</v>
      </c>
      <c r="O32" s="81">
        <f t="shared" si="3"/>
        <v>0</v>
      </c>
      <c r="P32" s="83">
        <f t="shared" si="3"/>
        <v>0</v>
      </c>
      <c r="Q32" s="84">
        <f t="shared" si="3"/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thickBot="1">
      <c r="A33" s="33" t="s">
        <v>27</v>
      </c>
      <c r="B33" s="34">
        <v>729</v>
      </c>
      <c r="C33" s="35"/>
      <c r="D33" s="36"/>
      <c r="E33" s="37"/>
      <c r="F33" s="38"/>
      <c r="G33" s="39"/>
      <c r="H33" s="40"/>
      <c r="I33" s="41"/>
      <c r="J33" s="41"/>
      <c r="K33" s="41"/>
      <c r="L33" s="41"/>
      <c r="M33" s="41"/>
      <c r="N33" s="40"/>
      <c r="O33" s="39"/>
      <c r="P33" s="54"/>
      <c r="Q33" s="59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89</v>
      </c>
      <c r="B34" s="42">
        <f aca="true" t="shared" si="4" ref="B34:B45">B33+1</f>
        <v>730</v>
      </c>
      <c r="C34" s="10">
        <v>50</v>
      </c>
      <c r="D34" s="43"/>
      <c r="E34" s="44"/>
      <c r="F34" s="45"/>
      <c r="G34" s="12"/>
      <c r="H34" s="13"/>
      <c r="I34" s="14"/>
      <c r="J34" s="14"/>
      <c r="K34" s="14"/>
      <c r="L34" s="14"/>
      <c r="M34" s="14"/>
      <c r="N34" s="13"/>
      <c r="O34" s="12"/>
      <c r="P34" s="52"/>
      <c r="Q34" s="5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90</v>
      </c>
      <c r="B35" s="46">
        <f t="shared" si="4"/>
        <v>731</v>
      </c>
      <c r="C35" s="27">
        <v>50</v>
      </c>
      <c r="D35" s="15"/>
      <c r="E35" s="16"/>
      <c r="F35" s="17"/>
      <c r="G35" s="18"/>
      <c r="H35" s="19"/>
      <c r="I35" s="20"/>
      <c r="J35" s="20"/>
      <c r="K35" s="20"/>
      <c r="L35" s="20"/>
      <c r="M35" s="20"/>
      <c r="N35" s="19"/>
      <c r="O35" s="18"/>
      <c r="P35" s="53"/>
      <c r="Q35" s="5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91</v>
      </c>
      <c r="B36" s="46">
        <f t="shared" si="4"/>
        <v>732</v>
      </c>
      <c r="C36" s="27"/>
      <c r="D36" s="15"/>
      <c r="E36" s="16"/>
      <c r="F36" s="17"/>
      <c r="G36" s="18"/>
      <c r="H36" s="19">
        <v>8216</v>
      </c>
      <c r="I36" s="20"/>
      <c r="J36" s="20"/>
      <c r="K36" s="20"/>
      <c r="L36" s="20"/>
      <c r="M36" s="20"/>
      <c r="N36" s="19"/>
      <c r="O36" s="18"/>
      <c r="P36" s="53"/>
      <c r="Q36" s="5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92</v>
      </c>
      <c r="B37" s="46">
        <f t="shared" si="4"/>
        <v>733</v>
      </c>
      <c r="C37" s="27">
        <v>400</v>
      </c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/>
      <c r="O37" s="18"/>
      <c r="P37" s="53"/>
      <c r="Q37" s="5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 t="s">
        <v>93</v>
      </c>
      <c r="B38" s="46">
        <f t="shared" si="4"/>
        <v>734</v>
      </c>
      <c r="C38" s="27">
        <v>92</v>
      </c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53"/>
      <c r="Q38" s="5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/>
      <c r="B39" s="46">
        <f t="shared" si="4"/>
        <v>735</v>
      </c>
      <c r="C39" s="27"/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53"/>
      <c r="Q39" s="5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/>
      <c r="B40" s="46">
        <f t="shared" si="4"/>
        <v>736</v>
      </c>
      <c r="C40" s="27"/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53"/>
      <c r="Q40" s="5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/>
      <c r="B41" s="46">
        <f t="shared" si="4"/>
        <v>737</v>
      </c>
      <c r="C41" s="27"/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53"/>
      <c r="Q41" s="5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/>
      <c r="B42" s="46">
        <f t="shared" si="4"/>
        <v>738</v>
      </c>
      <c r="C42" s="27"/>
      <c r="D42" s="15"/>
      <c r="E42" s="16"/>
      <c r="F42" s="17"/>
      <c r="G42" s="18"/>
      <c r="H42" s="19"/>
      <c r="I42" s="20"/>
      <c r="J42" s="20"/>
      <c r="K42" s="20"/>
      <c r="L42" s="20"/>
      <c r="M42" s="20"/>
      <c r="N42" s="19"/>
      <c r="O42" s="18"/>
      <c r="P42" s="53"/>
      <c r="Q42" s="5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46">
        <f t="shared" si="4"/>
        <v>739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53"/>
      <c r="Q43" s="5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/>
      <c r="B44" s="46">
        <f t="shared" si="4"/>
        <v>740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53"/>
      <c r="Q44" s="5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 thickBot="1">
      <c r="A45" s="8"/>
      <c r="B45" s="46">
        <f t="shared" si="4"/>
        <v>741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53"/>
      <c r="Q45" s="5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17" ht="15.75" thickBot="1">
      <c r="A46" s="173" t="s">
        <v>30</v>
      </c>
      <c r="B46" s="174"/>
      <c r="C46" s="47">
        <f aca="true" t="shared" si="5" ref="C46:Q46">SUM(C33:C45)</f>
        <v>592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47">
        <f t="shared" si="5"/>
        <v>0</v>
      </c>
      <c r="H46" s="47">
        <f t="shared" si="5"/>
        <v>8216</v>
      </c>
      <c r="I46" s="47">
        <f t="shared" si="5"/>
        <v>0</v>
      </c>
      <c r="J46" s="47">
        <f t="shared" si="5"/>
        <v>0</v>
      </c>
      <c r="K46" s="48">
        <f t="shared" si="5"/>
        <v>0</v>
      </c>
      <c r="L46" s="47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55">
        <f t="shared" si="5"/>
        <v>0</v>
      </c>
      <c r="Q46" s="60">
        <f t="shared" si="5"/>
        <v>0</v>
      </c>
    </row>
    <row r="47" spans="1:17" ht="15.75" thickBot="1">
      <c r="A47" s="177" t="s">
        <v>31</v>
      </c>
      <c r="B47" s="178"/>
      <c r="C47" s="87">
        <f aca="true" t="shared" si="6" ref="C47:Q47">C18+C32-C46</f>
        <v>3039</v>
      </c>
      <c r="D47" s="87">
        <f t="shared" si="6"/>
        <v>0</v>
      </c>
      <c r="E47" s="87">
        <f t="shared" si="6"/>
        <v>0</v>
      </c>
      <c r="F47" s="87">
        <f t="shared" si="6"/>
        <v>0</v>
      </c>
      <c r="G47" s="91">
        <f t="shared" si="6"/>
        <v>378.506</v>
      </c>
      <c r="H47" s="89">
        <f t="shared" si="6"/>
        <v>15464.220000000001</v>
      </c>
      <c r="I47" s="89">
        <f t="shared" si="6"/>
        <v>26311.199999999997</v>
      </c>
      <c r="J47" s="89">
        <f t="shared" si="6"/>
        <v>26161.2</v>
      </c>
      <c r="K47" s="89">
        <f t="shared" si="6"/>
        <v>58040</v>
      </c>
      <c r="L47" s="89">
        <f t="shared" si="6"/>
        <v>13391.19</v>
      </c>
      <c r="M47" s="89">
        <f t="shared" si="6"/>
        <v>-0.16</v>
      </c>
      <c r="N47" s="89">
        <f t="shared" si="6"/>
        <v>2140.67</v>
      </c>
      <c r="O47" s="91">
        <f t="shared" si="6"/>
        <v>14910.965</v>
      </c>
      <c r="P47" s="93">
        <f t="shared" si="6"/>
        <v>354.95</v>
      </c>
      <c r="Q47" s="94">
        <f t="shared" si="6"/>
        <v>210</v>
      </c>
    </row>
    <row r="48" ht="12.75"/>
    <row r="49" ht="12.75"/>
    <row r="50" spans="1:16" ht="24.75">
      <c r="A50" s="4"/>
      <c r="N50" s="172" t="s">
        <v>34</v>
      </c>
      <c r="O50" s="172"/>
      <c r="P50" s="172"/>
    </row>
    <row r="51" spans="1:16" ht="24.75">
      <c r="A51" s="4" t="s">
        <v>36</v>
      </c>
      <c r="N51" s="172" t="s">
        <v>33</v>
      </c>
      <c r="O51" s="172"/>
      <c r="P51" s="172"/>
    </row>
    <row r="52" ht="12.75"/>
    <row r="53" ht="12.75">
      <c r="B53" s="161"/>
    </row>
    <row r="54" ht="12.75"/>
    <row r="55" ht="12.75"/>
    <row r="223" ht="12.75">
      <c r="D223" s="7" t="s">
        <v>3</v>
      </c>
    </row>
  </sheetData>
  <sheetProtection/>
  <mergeCells count="15">
    <mergeCell ref="H3:N3"/>
    <mergeCell ref="D3:F3"/>
    <mergeCell ref="A32:B32"/>
    <mergeCell ref="C3:C4"/>
    <mergeCell ref="H2:Q2"/>
    <mergeCell ref="B3:B4"/>
    <mergeCell ref="G3:G4"/>
    <mergeCell ref="J1:L1"/>
    <mergeCell ref="H1:I1"/>
    <mergeCell ref="N50:P50"/>
    <mergeCell ref="N51:P51"/>
    <mergeCell ref="A46:B46"/>
    <mergeCell ref="A18:B18"/>
    <mergeCell ref="A47:B47"/>
    <mergeCell ref="B2:G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63" t="s">
        <v>17</v>
      </c>
      <c r="F1" s="95" t="s">
        <v>71</v>
      </c>
      <c r="G1" s="96" t="s">
        <v>73</v>
      </c>
      <c r="H1" s="96" t="s">
        <v>4</v>
      </c>
      <c r="I1" s="96" t="s">
        <v>0</v>
      </c>
      <c r="J1" s="97" t="s">
        <v>15</v>
      </c>
    </row>
    <row r="2" spans="1:10" ht="19.5">
      <c r="A2" s="65">
        <f>'التقرير اليومي'!D47</f>
        <v>0</v>
      </c>
      <c r="B2" s="62" t="s">
        <v>53</v>
      </c>
      <c r="C2" s="64">
        <v>101001</v>
      </c>
      <c r="F2" s="100"/>
      <c r="G2" s="100"/>
      <c r="H2" s="100"/>
      <c r="I2" s="98"/>
      <c r="J2" s="98"/>
    </row>
    <row r="3" spans="1:10" ht="19.5">
      <c r="A3" s="66">
        <f>'التقرير اليومي'!G47</f>
        <v>378.506</v>
      </c>
      <c r="B3" s="62" t="s">
        <v>52</v>
      </c>
      <c r="C3" s="64">
        <v>101002</v>
      </c>
      <c r="F3" s="100"/>
      <c r="G3" s="100"/>
      <c r="H3" s="100">
        <v>150</v>
      </c>
      <c r="I3" s="98" t="s">
        <v>74</v>
      </c>
      <c r="J3" s="98" t="s">
        <v>16</v>
      </c>
    </row>
    <row r="4" spans="1:10" ht="19.5">
      <c r="A4" s="65">
        <f>'التقرير اليومي'!C47</f>
        <v>3039</v>
      </c>
      <c r="B4" s="62" t="s">
        <v>40</v>
      </c>
      <c r="C4" s="64">
        <v>101005</v>
      </c>
      <c r="F4" s="100"/>
      <c r="G4" s="100"/>
      <c r="H4" s="100"/>
      <c r="I4" s="98"/>
      <c r="J4" s="98"/>
    </row>
    <row r="5" spans="1:10" ht="19.5">
      <c r="A5" s="65">
        <f>'التقرير اليومي'!E47</f>
        <v>0</v>
      </c>
      <c r="B5" s="62" t="s">
        <v>54</v>
      </c>
      <c r="C5" s="64">
        <v>101009</v>
      </c>
      <c r="F5" s="100"/>
      <c r="G5" s="100"/>
      <c r="H5" s="100"/>
      <c r="I5" s="98"/>
      <c r="J5" s="98"/>
    </row>
    <row r="6" spans="1:10" ht="19.5">
      <c r="A6" s="65"/>
      <c r="B6" s="62" t="s">
        <v>55</v>
      </c>
      <c r="C6" s="64">
        <v>101010</v>
      </c>
      <c r="D6" s="2"/>
      <c r="E6" s="2"/>
      <c r="F6" s="100"/>
      <c r="G6" s="100"/>
      <c r="H6" s="100"/>
      <c r="I6" s="98"/>
      <c r="J6" s="98"/>
    </row>
    <row r="7" spans="1:10" ht="19.5">
      <c r="A7" s="65">
        <f>'التقرير اليومي'!F47</f>
        <v>0</v>
      </c>
      <c r="B7" s="62" t="s">
        <v>56</v>
      </c>
      <c r="C7" s="64">
        <v>101011</v>
      </c>
      <c r="D7" s="2"/>
      <c r="E7" s="2"/>
      <c r="F7" s="100"/>
      <c r="G7" s="100"/>
      <c r="H7" s="100"/>
      <c r="I7" s="98"/>
      <c r="J7" s="98"/>
    </row>
    <row r="8" spans="1:10" ht="19.5">
      <c r="A8" s="66">
        <f>'التقرير اليومي'!H47</f>
        <v>15464.220000000001</v>
      </c>
      <c r="B8" s="62" t="s">
        <v>57</v>
      </c>
      <c r="C8" s="64">
        <v>102001</v>
      </c>
      <c r="D8" s="2"/>
      <c r="E8" s="2"/>
      <c r="F8" s="100"/>
      <c r="G8" s="100"/>
      <c r="H8" s="100"/>
      <c r="I8" s="98"/>
      <c r="J8" s="98"/>
    </row>
    <row r="9" spans="1:10" ht="19.5">
      <c r="A9" s="66">
        <f>'التقرير اليومي'!O47</f>
        <v>14910.965</v>
      </c>
      <c r="B9" s="62" t="s">
        <v>58</v>
      </c>
      <c r="C9" s="64">
        <v>102002</v>
      </c>
      <c r="D9" s="2"/>
      <c r="E9" s="2"/>
      <c r="F9" s="99"/>
      <c r="G9" s="99"/>
      <c r="H9" s="99">
        <f>SUM(H2:H8)</f>
        <v>150</v>
      </c>
      <c r="I9" s="99"/>
      <c r="J9" s="99" t="s">
        <v>13</v>
      </c>
    </row>
    <row r="10" spans="1:9" ht="19.5">
      <c r="A10" s="66">
        <f>'التقرير اليومي'!P47</f>
        <v>354.95</v>
      </c>
      <c r="B10" s="62" t="s">
        <v>59</v>
      </c>
      <c r="C10" s="64">
        <v>102003</v>
      </c>
      <c r="D10" s="2"/>
      <c r="E10" s="2"/>
      <c r="F10" s="61"/>
      <c r="G10" s="61"/>
      <c r="H10" s="61"/>
      <c r="I10" s="2"/>
    </row>
    <row r="11" spans="1:9" ht="19.5">
      <c r="A11" s="66">
        <f>'التقرير اليومي'!Q47</f>
        <v>210</v>
      </c>
      <c r="B11" s="62" t="s">
        <v>60</v>
      </c>
      <c r="C11" s="64">
        <v>102004</v>
      </c>
      <c r="D11" s="2"/>
      <c r="E11" s="2"/>
      <c r="F11" s="61"/>
      <c r="G11" s="61"/>
      <c r="H11" s="61"/>
      <c r="I11" s="2"/>
    </row>
    <row r="12" spans="1:9" ht="19.5">
      <c r="A12" s="66">
        <f>'التقرير اليومي'!J47</f>
        <v>26161.2</v>
      </c>
      <c r="B12" s="62" t="s">
        <v>61</v>
      </c>
      <c r="C12" s="64">
        <v>102023</v>
      </c>
      <c r="D12" s="2"/>
      <c r="E12" s="2"/>
      <c r="F12" s="61"/>
      <c r="G12" s="61"/>
      <c r="H12" s="61"/>
      <c r="I12" s="2"/>
    </row>
    <row r="13" spans="1:9" ht="19.5">
      <c r="A13" s="66">
        <f>'التقرير اليومي'!L47</f>
        <v>13391.19</v>
      </c>
      <c r="B13" s="62" t="s">
        <v>62</v>
      </c>
      <c r="C13" s="64">
        <v>102024</v>
      </c>
      <c r="D13" s="2"/>
      <c r="E13" s="2"/>
      <c r="F13" s="61"/>
      <c r="G13" s="61"/>
      <c r="H13" s="61"/>
      <c r="I13" s="2"/>
    </row>
    <row r="14" spans="1:9" ht="19.5">
      <c r="A14" s="66">
        <f>'التقرير اليومي'!M47</f>
        <v>-0.16</v>
      </c>
      <c r="B14" s="62" t="s">
        <v>63</v>
      </c>
      <c r="C14" s="64">
        <v>102025</v>
      </c>
      <c r="D14" s="2"/>
      <c r="E14" s="2"/>
      <c r="F14" s="61"/>
      <c r="G14" s="61"/>
      <c r="H14" s="61"/>
      <c r="I14" s="2"/>
    </row>
    <row r="15" spans="1:9" ht="19.5">
      <c r="A15" s="66">
        <f>'التقرير اليومي'!N47</f>
        <v>2140.67</v>
      </c>
      <c r="B15" s="62" t="s">
        <v>64</v>
      </c>
      <c r="C15" s="64">
        <v>102026</v>
      </c>
      <c r="D15" s="2"/>
      <c r="E15" s="2"/>
      <c r="F15" s="61"/>
      <c r="G15" s="61"/>
      <c r="H15" s="61"/>
      <c r="I15" s="2"/>
    </row>
    <row r="16" spans="1:9" ht="19.5">
      <c r="A16" s="66">
        <f>'التقرير اليومي'!I47</f>
        <v>26311.199999999997</v>
      </c>
      <c r="B16" s="62" t="s">
        <v>65</v>
      </c>
      <c r="C16" s="64">
        <v>102027</v>
      </c>
      <c r="D16" s="2"/>
      <c r="E16" s="2"/>
      <c r="F16" s="61"/>
      <c r="G16" s="61"/>
      <c r="H16" s="61"/>
      <c r="I16" s="2"/>
    </row>
    <row r="17" spans="1:3" ht="23.25" customHeight="1">
      <c r="A17" s="66">
        <f>'التقرير اليومي'!K47</f>
        <v>58040</v>
      </c>
      <c r="B17" s="62" t="s">
        <v>66</v>
      </c>
      <c r="C17" s="64">
        <v>102028</v>
      </c>
    </row>
    <row r="18" spans="1:3" ht="23.25" customHeight="1">
      <c r="A18" s="67">
        <f>A2+A3*5.5+A4+A5+A6+A7+A8+A9*5.5+A10*4+A11*4.5+A12+A13+A14+A15+A16+A17</f>
        <v>231004.2105</v>
      </c>
      <c r="B18" s="68" t="s">
        <v>68</v>
      </c>
      <c r="C18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7" t="s">
        <v>10</v>
      </c>
      <c r="B1" s="138" t="s">
        <v>9</v>
      </c>
      <c r="C1" s="139" t="s">
        <v>12</v>
      </c>
      <c r="D1" s="193" t="s">
        <v>10</v>
      </c>
      <c r="E1" s="194"/>
      <c r="F1" s="195"/>
      <c r="G1" s="196" t="s">
        <v>75</v>
      </c>
      <c r="H1" s="197"/>
      <c r="I1" s="198"/>
      <c r="J1" s="199" t="s">
        <v>45</v>
      </c>
      <c r="K1" s="200"/>
      <c r="L1" s="200"/>
      <c r="M1" s="140" t="s">
        <v>5</v>
      </c>
      <c r="N1" s="140" t="s">
        <v>6</v>
      </c>
      <c r="O1" s="140" t="s">
        <v>76</v>
      </c>
    </row>
    <row r="2" spans="1:15" ht="15">
      <c r="A2" s="141"/>
      <c r="B2" s="142">
        <v>16286</v>
      </c>
      <c r="C2" s="160"/>
      <c r="D2" s="143">
        <f>E2*F2</f>
        <v>200</v>
      </c>
      <c r="E2" s="144">
        <v>1</v>
      </c>
      <c r="F2" s="145">
        <v>200</v>
      </c>
      <c r="G2" s="146">
        <f>H2*I2</f>
        <v>7000</v>
      </c>
      <c r="H2" s="144">
        <v>35</v>
      </c>
      <c r="I2" s="147">
        <v>200</v>
      </c>
      <c r="J2" s="148">
        <f>K2*L2</f>
        <v>800</v>
      </c>
      <c r="K2" s="144">
        <v>4</v>
      </c>
      <c r="L2" s="149">
        <v>200</v>
      </c>
      <c r="M2" s="140">
        <f>N2*O2</f>
        <v>8000</v>
      </c>
      <c r="N2" s="140">
        <f>K2+H2+E2</f>
        <v>40</v>
      </c>
      <c r="O2" s="140">
        <v>200</v>
      </c>
    </row>
    <row r="3" spans="1:15" ht="15">
      <c r="A3" s="141"/>
      <c r="B3" s="142"/>
      <c r="C3" s="160"/>
      <c r="D3" s="143">
        <f aca="true" t="shared" si="0" ref="D3:D9">E3*F3</f>
        <v>600</v>
      </c>
      <c r="E3" s="144">
        <v>6</v>
      </c>
      <c r="F3" s="145">
        <v>100</v>
      </c>
      <c r="G3" s="146">
        <f aca="true" t="shared" si="1" ref="G3:G9">H3*I3</f>
        <v>8700</v>
      </c>
      <c r="H3" s="144">
        <v>87</v>
      </c>
      <c r="I3" s="147">
        <v>100</v>
      </c>
      <c r="J3" s="148">
        <f aca="true" t="shared" si="2" ref="J3:J9">K3*L3</f>
        <v>800</v>
      </c>
      <c r="K3" s="144">
        <v>8</v>
      </c>
      <c r="L3" s="149">
        <v>100</v>
      </c>
      <c r="M3" s="140">
        <f aca="true" t="shared" si="3" ref="M3:M9">N3*O3</f>
        <v>10100</v>
      </c>
      <c r="N3" s="140">
        <f aca="true" t="shared" si="4" ref="N3:N9">K3+H3+E3</f>
        <v>101</v>
      </c>
      <c r="O3" s="140">
        <v>100</v>
      </c>
    </row>
    <row r="4" spans="1:15" ht="15">
      <c r="A4" s="141"/>
      <c r="B4" s="142"/>
      <c r="C4" s="160"/>
      <c r="D4" s="143">
        <f t="shared" si="0"/>
        <v>550</v>
      </c>
      <c r="E4" s="144">
        <v>11</v>
      </c>
      <c r="F4" s="145">
        <v>50</v>
      </c>
      <c r="G4" s="146">
        <f t="shared" si="1"/>
        <v>3300</v>
      </c>
      <c r="H4" s="144">
        <v>66</v>
      </c>
      <c r="I4" s="147">
        <v>50</v>
      </c>
      <c r="J4" s="148">
        <f t="shared" si="2"/>
        <v>400</v>
      </c>
      <c r="K4" s="144">
        <v>8</v>
      </c>
      <c r="L4" s="149">
        <v>50</v>
      </c>
      <c r="M4" s="140">
        <f t="shared" si="3"/>
        <v>4250</v>
      </c>
      <c r="N4" s="140">
        <f t="shared" si="4"/>
        <v>85</v>
      </c>
      <c r="O4" s="140">
        <v>50</v>
      </c>
    </row>
    <row r="5" spans="1:15" ht="15">
      <c r="A5" s="146">
        <f>SUM(A2:A4)</f>
        <v>0</v>
      </c>
      <c r="B5" s="147">
        <f>SUM(B2:B4)</f>
        <v>16286</v>
      </c>
      <c r="C5" s="160"/>
      <c r="D5" s="143">
        <f t="shared" si="0"/>
        <v>0</v>
      </c>
      <c r="E5" s="144"/>
      <c r="F5" s="145">
        <v>20</v>
      </c>
      <c r="G5" s="146">
        <f t="shared" si="1"/>
        <v>0</v>
      </c>
      <c r="H5" s="144"/>
      <c r="I5" s="147">
        <v>20</v>
      </c>
      <c r="J5" s="148">
        <f t="shared" si="2"/>
        <v>40</v>
      </c>
      <c r="K5" s="144">
        <v>2</v>
      </c>
      <c r="L5" s="149">
        <v>20</v>
      </c>
      <c r="M5" s="140">
        <f t="shared" si="3"/>
        <v>40</v>
      </c>
      <c r="N5" s="140">
        <f t="shared" si="4"/>
        <v>2</v>
      </c>
      <c r="O5" s="140">
        <v>20</v>
      </c>
    </row>
    <row r="6" spans="1:15" ht="15">
      <c r="A6" s="141">
        <v>1557</v>
      </c>
      <c r="B6" s="142"/>
      <c r="C6" s="160"/>
      <c r="D6" s="143">
        <f t="shared" si="0"/>
        <v>0</v>
      </c>
      <c r="E6" s="144"/>
      <c r="F6" s="145">
        <v>10</v>
      </c>
      <c r="G6" s="146">
        <f t="shared" si="1"/>
        <v>0</v>
      </c>
      <c r="H6" s="144"/>
      <c r="I6" s="147">
        <v>10</v>
      </c>
      <c r="J6" s="148">
        <f t="shared" si="2"/>
        <v>0</v>
      </c>
      <c r="K6" s="144"/>
      <c r="L6" s="149">
        <v>10</v>
      </c>
      <c r="M6" s="140">
        <f t="shared" si="3"/>
        <v>0</v>
      </c>
      <c r="N6" s="140">
        <f t="shared" si="4"/>
        <v>0</v>
      </c>
      <c r="O6" s="140">
        <v>10</v>
      </c>
    </row>
    <row r="7" spans="1:15" ht="15">
      <c r="A7" s="141"/>
      <c r="B7" s="142">
        <v>651</v>
      </c>
      <c r="C7" s="160"/>
      <c r="D7" s="143">
        <f t="shared" si="0"/>
        <v>0</v>
      </c>
      <c r="E7" s="144"/>
      <c r="F7" s="145">
        <v>5</v>
      </c>
      <c r="G7" s="146">
        <f t="shared" si="1"/>
        <v>0</v>
      </c>
      <c r="H7" s="144"/>
      <c r="I7" s="147">
        <v>5</v>
      </c>
      <c r="J7" s="148">
        <f t="shared" si="2"/>
        <v>5</v>
      </c>
      <c r="K7" s="144">
        <v>1</v>
      </c>
      <c r="L7" s="149">
        <v>5</v>
      </c>
      <c r="M7" s="140">
        <f t="shared" si="3"/>
        <v>5</v>
      </c>
      <c r="N7" s="140">
        <f t="shared" si="4"/>
        <v>1</v>
      </c>
      <c r="O7" s="140">
        <v>5</v>
      </c>
    </row>
    <row r="8" spans="1:15" ht="15">
      <c r="A8" s="141"/>
      <c r="B8" s="142">
        <v>740</v>
      </c>
      <c r="C8" s="160"/>
      <c r="D8" s="143">
        <f t="shared" si="0"/>
        <v>0</v>
      </c>
      <c r="E8" s="144"/>
      <c r="F8" s="145">
        <v>2</v>
      </c>
      <c r="G8" s="146">
        <f t="shared" si="1"/>
        <v>0</v>
      </c>
      <c r="H8" s="144"/>
      <c r="I8" s="147">
        <v>2</v>
      </c>
      <c r="J8" s="148">
        <f t="shared" si="2"/>
        <v>0</v>
      </c>
      <c r="K8" s="144"/>
      <c r="L8" s="149">
        <v>2</v>
      </c>
      <c r="M8" s="140">
        <f t="shared" si="3"/>
        <v>0</v>
      </c>
      <c r="N8" s="140">
        <f t="shared" si="4"/>
        <v>0</v>
      </c>
      <c r="O8" s="140">
        <v>2</v>
      </c>
    </row>
    <row r="9" spans="1:15" ht="15">
      <c r="A9" s="141"/>
      <c r="B9" s="142">
        <v>1962</v>
      </c>
      <c r="C9" s="160"/>
      <c r="D9" s="143">
        <f t="shared" si="0"/>
        <v>0</v>
      </c>
      <c r="E9" s="144"/>
      <c r="F9" s="145">
        <v>1</v>
      </c>
      <c r="G9" s="146">
        <f t="shared" si="1"/>
        <v>0</v>
      </c>
      <c r="H9" s="144"/>
      <c r="I9" s="147">
        <v>1</v>
      </c>
      <c r="J9" s="148">
        <f t="shared" si="2"/>
        <v>1</v>
      </c>
      <c r="K9" s="144">
        <v>1</v>
      </c>
      <c r="L9" s="149">
        <v>1</v>
      </c>
      <c r="M9" s="140">
        <f t="shared" si="3"/>
        <v>1</v>
      </c>
      <c r="N9" s="140">
        <f t="shared" si="4"/>
        <v>1</v>
      </c>
      <c r="O9" s="140">
        <v>1</v>
      </c>
    </row>
    <row r="10" spans="1:15" ht="15">
      <c r="A10" s="141"/>
      <c r="B10" s="142"/>
      <c r="C10" s="160"/>
      <c r="D10" s="143">
        <f>E10</f>
        <v>0</v>
      </c>
      <c r="E10" s="144"/>
      <c r="F10" s="145" t="s">
        <v>14</v>
      </c>
      <c r="G10" s="146">
        <f>H10</f>
        <v>0</v>
      </c>
      <c r="H10" s="144"/>
      <c r="I10" s="147" t="s">
        <v>14</v>
      </c>
      <c r="J10" s="148">
        <f>K10</f>
        <v>0</v>
      </c>
      <c r="K10" s="144"/>
      <c r="L10" s="149" t="s">
        <v>14</v>
      </c>
      <c r="M10" s="140">
        <f>N10</f>
        <v>0</v>
      </c>
      <c r="N10" s="140">
        <f>C11</f>
        <v>0</v>
      </c>
      <c r="O10" s="140" t="s">
        <v>14</v>
      </c>
    </row>
    <row r="11" spans="1:15" ht="15.75" thickBot="1">
      <c r="A11" s="150">
        <f>SUM(A6:A10)</f>
        <v>1557</v>
      </c>
      <c r="B11" s="151">
        <f>SUM(B6:B10)</f>
        <v>3353</v>
      </c>
      <c r="C11" s="152">
        <f>SUM(C2:C10)</f>
        <v>0</v>
      </c>
      <c r="D11" s="153">
        <f>SUM(D2:D10)</f>
        <v>1350</v>
      </c>
      <c r="E11" s="201" t="s">
        <v>13</v>
      </c>
      <c r="F11" s="202"/>
      <c r="G11" s="154">
        <f>SUM(G2:G10)</f>
        <v>19000</v>
      </c>
      <c r="H11" s="203" t="s">
        <v>13</v>
      </c>
      <c r="I11" s="204"/>
      <c r="J11" s="155">
        <f>SUM(J2:J10)</f>
        <v>2046</v>
      </c>
      <c r="K11" s="205" t="s">
        <v>13</v>
      </c>
      <c r="L11" s="206"/>
      <c r="M11" s="156">
        <f>SUM(M2:M10)</f>
        <v>22396</v>
      </c>
      <c r="N11" s="207" t="s">
        <v>13</v>
      </c>
      <c r="O11" s="208"/>
    </row>
    <row r="12" spans="1:15" ht="15">
      <c r="A12" s="7"/>
      <c r="B12" s="7"/>
      <c r="C12" s="7"/>
      <c r="D12" s="156">
        <f>A11+A5</f>
        <v>1557</v>
      </c>
      <c r="E12" s="207" t="s">
        <v>77</v>
      </c>
      <c r="F12" s="208"/>
      <c r="G12" s="157">
        <f>B11+B5</f>
        <v>19639</v>
      </c>
      <c r="H12" s="209" t="s">
        <v>77</v>
      </c>
      <c r="I12" s="210"/>
      <c r="J12" s="158">
        <f>'التقرير اليومي'!D47</f>
        <v>0</v>
      </c>
      <c r="K12" s="211" t="s">
        <v>77</v>
      </c>
      <c r="L12" s="212"/>
      <c r="M12" s="214" t="s">
        <v>78</v>
      </c>
      <c r="N12" s="215"/>
      <c r="O12" s="216"/>
    </row>
    <row r="13" spans="1:15" ht="15">
      <c r="A13" s="7"/>
      <c r="B13" s="7"/>
      <c r="C13" s="7"/>
      <c r="D13" s="156">
        <f>D11-D12</f>
        <v>-207</v>
      </c>
      <c r="E13" s="207" t="s">
        <v>8</v>
      </c>
      <c r="F13" s="208"/>
      <c r="G13" s="157">
        <f>G11-G12</f>
        <v>-639</v>
      </c>
      <c r="H13" s="209" t="s">
        <v>8</v>
      </c>
      <c r="I13" s="210"/>
      <c r="J13" s="158">
        <f>J11-J12</f>
        <v>2046</v>
      </c>
      <c r="K13" s="211" t="s">
        <v>8</v>
      </c>
      <c r="L13" s="212"/>
      <c r="M13" s="159">
        <f>A15</f>
        <v>0</v>
      </c>
      <c r="N13" s="214" t="s">
        <v>79</v>
      </c>
      <c r="O13" s="216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9">
        <f>A16</f>
        <v>0</v>
      </c>
      <c r="N14" s="214" t="s">
        <v>80</v>
      </c>
      <c r="O14" s="216"/>
    </row>
    <row r="15" spans="1:15" ht="15">
      <c r="A15" s="158">
        <f>'التقرير اليومي'!D47</f>
        <v>0</v>
      </c>
      <c r="B15" s="158" t="s">
        <v>18</v>
      </c>
      <c r="C15" s="158"/>
      <c r="D15" s="7"/>
      <c r="E15" s="7"/>
      <c r="F15" s="7"/>
      <c r="G15" s="7"/>
      <c r="H15" s="7"/>
      <c r="I15" s="7"/>
      <c r="J15" s="7"/>
      <c r="K15" s="7"/>
      <c r="L15" s="7"/>
      <c r="M15" s="159">
        <f>A17</f>
        <v>0</v>
      </c>
      <c r="N15" s="214" t="s">
        <v>47</v>
      </c>
      <c r="O15" s="216"/>
    </row>
    <row r="16" spans="1:15" ht="15">
      <c r="A16" s="158">
        <f>'التقرير اليومي'!E47</f>
        <v>0</v>
      </c>
      <c r="B16" s="158" t="s">
        <v>19</v>
      </c>
      <c r="C16" s="158">
        <f>B5+A5-A16</f>
        <v>16286</v>
      </c>
      <c r="D16" s="7"/>
      <c r="E16" s="7"/>
      <c r="F16" s="7"/>
      <c r="G16" s="7"/>
      <c r="H16" s="7"/>
      <c r="I16" s="7"/>
      <c r="J16" s="7"/>
      <c r="K16" s="7"/>
      <c r="L16" s="7"/>
      <c r="M16" s="159">
        <v>1200</v>
      </c>
      <c r="N16" s="217">
        <v>362816</v>
      </c>
      <c r="O16" s="218"/>
    </row>
    <row r="17" spans="1:15" ht="15">
      <c r="A17" s="158">
        <f>'التقرير اليومي'!F47</f>
        <v>0</v>
      </c>
      <c r="B17" s="158" t="s">
        <v>20</v>
      </c>
      <c r="C17" s="158">
        <f>B11+A11-A17</f>
        <v>4910</v>
      </c>
      <c r="D17" s="7"/>
      <c r="E17" s="7"/>
      <c r="F17" s="7"/>
      <c r="G17" s="7"/>
      <c r="H17" s="7"/>
      <c r="I17" s="7"/>
      <c r="J17" s="7"/>
      <c r="K17" s="7"/>
      <c r="L17" s="7"/>
      <c r="M17" s="156">
        <f>SUM(M13:M16)</f>
        <v>1200</v>
      </c>
      <c r="N17" s="207" t="s">
        <v>13</v>
      </c>
      <c r="O17" s="208"/>
    </row>
    <row r="18" spans="1:15" ht="15">
      <c r="A18" s="158">
        <f>SUM(A15:A17)</f>
        <v>0</v>
      </c>
      <c r="B18" s="211" t="s">
        <v>13</v>
      </c>
      <c r="C18" s="213"/>
      <c r="D18" s="7"/>
      <c r="E18" s="7"/>
      <c r="F18" s="7"/>
      <c r="G18" s="7"/>
      <c r="H18" s="7"/>
      <c r="I18" s="7"/>
      <c r="J18" s="7"/>
      <c r="K18" s="7"/>
      <c r="L18" s="7"/>
      <c r="M18" s="159"/>
      <c r="N18" s="214" t="s">
        <v>48</v>
      </c>
      <c r="O18" s="216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 t="s">
        <v>87</v>
      </c>
      <c r="L19" s="7"/>
      <c r="M19" s="156">
        <f>M11-M17</f>
        <v>21196</v>
      </c>
      <c r="N19" s="207" t="s">
        <v>72</v>
      </c>
      <c r="O19" s="208"/>
    </row>
    <row r="24" ht="13.5" thickBot="1"/>
    <row r="25" spans="9:15" ht="15.75" thickBot="1">
      <c r="I25" s="127">
        <f>K25*J25</f>
        <v>0</v>
      </c>
      <c r="J25" s="128"/>
      <c r="K25" s="129">
        <v>50</v>
      </c>
      <c r="M25" s="157" t="s">
        <v>5</v>
      </c>
      <c r="N25" s="157" t="s">
        <v>81</v>
      </c>
      <c r="O25" s="157" t="s">
        <v>7</v>
      </c>
    </row>
    <row r="26" spans="9:15" ht="15.75" thickBot="1">
      <c r="I26" s="127">
        <f>K26*J26</f>
        <v>0</v>
      </c>
      <c r="J26" s="130"/>
      <c r="K26" s="131">
        <v>20</v>
      </c>
      <c r="M26" s="157">
        <f>N26*O26</f>
        <v>0</v>
      </c>
      <c r="N26" s="144"/>
      <c r="O26" s="157">
        <v>200</v>
      </c>
    </row>
    <row r="27" spans="9:15" ht="15.75" thickBot="1">
      <c r="I27" s="127">
        <f>K27*J27</f>
        <v>0</v>
      </c>
      <c r="J27" s="130"/>
      <c r="K27" s="131">
        <v>10</v>
      </c>
      <c r="M27" s="157">
        <f aca="true" t="shared" si="5" ref="M27:M33">N27*O27</f>
        <v>0</v>
      </c>
      <c r="N27" s="144"/>
      <c r="O27" s="157">
        <v>100</v>
      </c>
    </row>
    <row r="28" spans="9:15" ht="15.75" thickBot="1">
      <c r="I28" s="127">
        <f>K28*J28</f>
        <v>0</v>
      </c>
      <c r="J28" s="130"/>
      <c r="K28" s="131">
        <v>5</v>
      </c>
      <c r="M28" s="157">
        <f t="shared" si="5"/>
        <v>200</v>
      </c>
      <c r="N28" s="144">
        <v>4</v>
      </c>
      <c r="O28" s="157">
        <v>50</v>
      </c>
    </row>
    <row r="29" spans="9:15" ht="15.75" thickBot="1">
      <c r="I29" s="127">
        <f>K29*J29</f>
        <v>0</v>
      </c>
      <c r="J29" s="130"/>
      <c r="K29" s="131">
        <v>1</v>
      </c>
      <c r="M29" s="157">
        <f t="shared" si="5"/>
        <v>0</v>
      </c>
      <c r="N29" s="144"/>
      <c r="O29" s="157">
        <v>20</v>
      </c>
    </row>
    <row r="30" spans="9:15" ht="15.75" thickBot="1">
      <c r="I30" s="132">
        <f>SUM(I25:I29)</f>
        <v>0</v>
      </c>
      <c r="J30" s="133"/>
      <c r="K30" s="134" t="s">
        <v>13</v>
      </c>
      <c r="M30" s="157">
        <f t="shared" si="5"/>
        <v>0</v>
      </c>
      <c r="N30" s="144"/>
      <c r="O30" s="157">
        <v>10</v>
      </c>
    </row>
    <row r="31" spans="9:15" ht="15">
      <c r="I31" s="135">
        <f>الديوان!A3</f>
        <v>378.506</v>
      </c>
      <c r="J31" s="219" t="s">
        <v>11</v>
      </c>
      <c r="K31" s="220"/>
      <c r="M31" s="157">
        <f t="shared" si="5"/>
        <v>0</v>
      </c>
      <c r="N31" s="144"/>
      <c r="O31" s="157">
        <v>5</v>
      </c>
    </row>
    <row r="32" spans="9:15" ht="15.75" thickBot="1">
      <c r="I32" s="136">
        <f>I30-I31</f>
        <v>-378.506</v>
      </c>
      <c r="J32" s="221" t="s">
        <v>8</v>
      </c>
      <c r="K32" s="222"/>
      <c r="M32" s="157">
        <f t="shared" si="5"/>
        <v>140</v>
      </c>
      <c r="N32" s="144">
        <v>70</v>
      </c>
      <c r="O32" s="157">
        <v>2</v>
      </c>
    </row>
    <row r="33" spans="13:15" ht="15">
      <c r="M33" s="157">
        <f t="shared" si="5"/>
        <v>44</v>
      </c>
      <c r="N33" s="144">
        <v>44</v>
      </c>
      <c r="O33" s="157">
        <v>1</v>
      </c>
    </row>
    <row r="34" spans="13:15" ht="15">
      <c r="M34" s="157">
        <f>-N34*20</f>
        <v>-120</v>
      </c>
      <c r="N34" s="144">
        <v>6</v>
      </c>
      <c r="O34" s="157" t="s">
        <v>70</v>
      </c>
    </row>
    <row r="35" spans="13:15" ht="15">
      <c r="M35" s="157">
        <f>-N35*25</f>
        <v>-350</v>
      </c>
      <c r="N35" s="144">
        <v>14</v>
      </c>
      <c r="O35" s="157" t="s">
        <v>69</v>
      </c>
    </row>
    <row r="36" spans="13:15" ht="15">
      <c r="M36" s="157">
        <f>N36*5.4</f>
        <v>0</v>
      </c>
      <c r="N36" s="144"/>
      <c r="O36" s="157" t="s">
        <v>2</v>
      </c>
    </row>
    <row r="37" spans="6:15" ht="15.75" thickBot="1">
      <c r="F37" t="s">
        <v>87</v>
      </c>
      <c r="M37" s="158">
        <f>SUM(M26:M36)</f>
        <v>-86</v>
      </c>
      <c r="N37" s="211" t="s">
        <v>82</v>
      </c>
      <c r="O37" s="213"/>
    </row>
    <row r="38" spans="11:15" ht="15.75" thickBot="1">
      <c r="K38" s="166">
        <v>-834</v>
      </c>
      <c r="M38" s="158">
        <f>الديوان!A2+الديوان!A3*5.5+الديوان!A4+الديوان!A5+الديوان!A7</f>
        <v>5120.782999999999</v>
      </c>
      <c r="N38" s="211" t="s">
        <v>77</v>
      </c>
      <c r="O38" s="213"/>
    </row>
    <row r="39" spans="13:15" ht="15">
      <c r="M39" s="158">
        <f>M37-M38</f>
        <v>-5206.782999999999</v>
      </c>
      <c r="N39" s="211" t="s">
        <v>8</v>
      </c>
      <c r="O39" s="213"/>
    </row>
  </sheetData>
  <sheetProtection/>
  <mergeCells count="27">
    <mergeCell ref="J31:K31"/>
    <mergeCell ref="J32:K32"/>
    <mergeCell ref="N19:O19"/>
    <mergeCell ref="N37:O37"/>
    <mergeCell ref="N38:O38"/>
    <mergeCell ref="N39:O39"/>
    <mergeCell ref="B18:C18"/>
    <mergeCell ref="M12:O12"/>
    <mergeCell ref="N13:O13"/>
    <mergeCell ref="N14:O14"/>
    <mergeCell ref="N15:O15"/>
    <mergeCell ref="N16:O16"/>
    <mergeCell ref="N17:O17"/>
    <mergeCell ref="N18:O18"/>
    <mergeCell ref="N11:O11"/>
    <mergeCell ref="E12:F12"/>
    <mergeCell ref="E13:F13"/>
    <mergeCell ref="H12:I12"/>
    <mergeCell ref="H13:I13"/>
    <mergeCell ref="K12:L12"/>
    <mergeCell ref="K13:L13"/>
    <mergeCell ref="D1:F1"/>
    <mergeCell ref="G1:I1"/>
    <mergeCell ref="J1:L1"/>
    <mergeCell ref="E11:F11"/>
    <mergeCell ref="H11:I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2016-08-09T07:20:01Z</cp:lastPrinted>
  <dcterms:created xsi:type="dcterms:W3CDTF">2012-05-27T06:24:35Z</dcterms:created>
  <dcterms:modified xsi:type="dcterms:W3CDTF">2016-08-10T05:31:32Z</dcterms:modified>
  <cp:category/>
  <cp:version/>
  <cp:contentType/>
  <cp:contentStatus/>
</cp:coreProperties>
</file>