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25" windowHeight="5565" tabRatio="362" activeTab="0"/>
  </bookViews>
  <sheets>
    <sheet name="التقرير اليومي" sheetId="1" r:id="rId1"/>
    <sheet name="ورقة3" sheetId="2" state="hidden" r:id="rId2"/>
    <sheet name="Sheet1" sheetId="3" state="hidden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الديوان" sheetId="10" r:id="rId10"/>
    <sheet name="الجرد" sheetId="11" r:id="rId11"/>
  </sheets>
  <definedNames>
    <definedName name="_xlnm.Print_Area" localSheetId="0">'التقرير اليومي'!$A$1:$R$47</definedName>
    <definedName name="_xlnm.Print_Area" localSheetId="10">'الجرد'!$M$1:$O$20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O47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H47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<sst xmlns="http://schemas.openxmlformats.org/spreadsheetml/2006/main" count="132" uniqueCount="98">
  <si>
    <t>البيان</t>
  </si>
  <si>
    <t>دولار</t>
  </si>
  <si>
    <t>دينار</t>
  </si>
  <si>
    <t>.</t>
  </si>
  <si>
    <t>شيقل</t>
  </si>
  <si>
    <t>المبلغ</t>
  </si>
  <si>
    <t>العدد</t>
  </si>
  <si>
    <t>الفئة</t>
  </si>
  <si>
    <t>الفرق</t>
  </si>
  <si>
    <t>ماجد</t>
  </si>
  <si>
    <t>محمد ياسين</t>
  </si>
  <si>
    <t>الدفتري</t>
  </si>
  <si>
    <t>الشيكات</t>
  </si>
  <si>
    <t>المجموع</t>
  </si>
  <si>
    <t>شيكات</t>
  </si>
  <si>
    <t>الاسم</t>
  </si>
  <si>
    <t>عبد الرحمن ثمين</t>
  </si>
  <si>
    <t>الرقم</t>
  </si>
  <si>
    <t>الرئيسي</t>
  </si>
  <si>
    <t>الكهرباء</t>
  </si>
  <si>
    <t>المياه</t>
  </si>
  <si>
    <t>تاثيث مبنى</t>
  </si>
  <si>
    <t xml:space="preserve">القاهرة عمان </t>
  </si>
  <si>
    <t>البنوك / فلسطين المحدود والقاهرة عمان</t>
  </si>
  <si>
    <t>رصيد اول اليوم</t>
  </si>
  <si>
    <t>بيان الايرادات والمصروفات</t>
  </si>
  <si>
    <t>الايرادات</t>
  </si>
  <si>
    <t>المصروفات</t>
  </si>
  <si>
    <t>اجمالي الايرادات</t>
  </si>
  <si>
    <t>فلسطين</t>
  </si>
  <si>
    <t>اجمالي المصروفات</t>
  </si>
  <si>
    <t>رصيد اخر اليوم</t>
  </si>
  <si>
    <t>النفايات</t>
  </si>
  <si>
    <t>ايمن صالح حسن شيخ ابراهيم</t>
  </si>
  <si>
    <t>التوقيع :-</t>
  </si>
  <si>
    <t>الصندوق / النقدي</t>
  </si>
  <si>
    <t xml:space="preserve">     </t>
  </si>
  <si>
    <t xml:space="preserve">كشف الايرادات والمصروفات اليومية لبلدية كفرراعي                                                                                                                     الخميس 27 . 8 . 2015                                                                                                    </t>
  </si>
  <si>
    <t>النثريات</t>
  </si>
  <si>
    <t>اسم الحساب</t>
  </si>
  <si>
    <t>صندوق النثريات</t>
  </si>
  <si>
    <t>ج . الكهرباء</t>
  </si>
  <si>
    <t>سنداد القيد ( تحويل بين الحسابات )</t>
  </si>
  <si>
    <t>اجمالي القيود</t>
  </si>
  <si>
    <t>التقاعد</t>
  </si>
  <si>
    <t>ايمن</t>
  </si>
  <si>
    <t>يورو</t>
  </si>
  <si>
    <t>المياه - 4</t>
  </si>
  <si>
    <t>الدينار</t>
  </si>
  <si>
    <t>ر- مياه</t>
  </si>
  <si>
    <t>مبيعات كهرباء</t>
  </si>
  <si>
    <t>مبيعات مياه</t>
  </si>
  <si>
    <t>الصندوق الرئيسي - دينار</t>
  </si>
  <si>
    <t>الصندوق الرئيسي - شيقل</t>
  </si>
  <si>
    <t>صندوق حباية الكهرباء</t>
  </si>
  <si>
    <t>صندوق جباية المياه</t>
  </si>
  <si>
    <t>صندوق المياه الرئيسي</t>
  </si>
  <si>
    <t>بنك فلسطين جاري تشغيلي - شيقل</t>
  </si>
  <si>
    <t>بنك فلسطين جاري تشغيلي - دينار</t>
  </si>
  <si>
    <t>بنك فلسطين جاري تشغيلي - دولار</t>
  </si>
  <si>
    <t>بنك فلسطين جاري تشغيلي - يورو</t>
  </si>
  <si>
    <t>جاري بنك فلسطين مياه - شيقل</t>
  </si>
  <si>
    <t>جاري بنك فلسطين نفايات - شيقل</t>
  </si>
  <si>
    <t>جاري بنك فلسطين تاثيث مبنى - شيقل</t>
  </si>
  <si>
    <t>جاري بنك القاهرة عمان - شيقل</t>
  </si>
  <si>
    <t>جاري بنك فلسطين كهرباء - شيقل</t>
  </si>
  <si>
    <t>جاري بنك فلسطين تقاعد - شيقل</t>
  </si>
  <si>
    <t>الرصيد</t>
  </si>
  <si>
    <t>الارصدة الاجمالية</t>
  </si>
  <si>
    <t>تنك مياه</t>
  </si>
  <si>
    <t>كرت عداد</t>
  </si>
  <si>
    <t>التاريخ</t>
  </si>
  <si>
    <t>الباقي</t>
  </si>
  <si>
    <t xml:space="preserve">دينار </t>
  </si>
  <si>
    <t>دفعة من كمبيالة رسوم حرف</t>
  </si>
  <si>
    <t>ماجد عبد الحق</t>
  </si>
  <si>
    <t xml:space="preserve">الفئة </t>
  </si>
  <si>
    <t>الرصيد الدفتري</t>
  </si>
  <si>
    <t>بلدية كفرراعي - 354380</t>
  </si>
  <si>
    <t>0 - الرئيسي</t>
  </si>
  <si>
    <t xml:space="preserve">الكهرباء - 3 </t>
  </si>
  <si>
    <t xml:space="preserve">العدد </t>
  </si>
  <si>
    <t>الرصيد الفعلي</t>
  </si>
  <si>
    <t>من حساب الصندوق الرئيسي الى البنك الرئيسي</t>
  </si>
  <si>
    <t>من حساب جباية الكهرباء البنك حساب البنك كهرباء</t>
  </si>
  <si>
    <t>من حساب صندوق المياه الرئيسي الى حساب البنك مياه</t>
  </si>
  <si>
    <t>من حساب الصندوق دينار الى حساب البنك دينار</t>
  </si>
  <si>
    <t xml:space="preserve"> </t>
  </si>
  <si>
    <t>دورلا</t>
  </si>
  <si>
    <t>الصندوق الرئيسي - دولار</t>
  </si>
  <si>
    <t>من حساب الصندوق دولار الى حساب البنك دولار</t>
  </si>
  <si>
    <t>شحن خط جوال هاشم ملحم - سوبر لينك - مكتب خيري</t>
  </si>
  <si>
    <t>اياد</t>
  </si>
  <si>
    <t>سند قبض رقم 772</t>
  </si>
  <si>
    <t>لوازم صيانة التركتور الاصفر - محل العرابي لقطع الغيار</t>
  </si>
  <si>
    <t>سند قيد داخلي</t>
  </si>
  <si>
    <t>اشتراك مياه - عبد الرحمن محمد اسماعيل مرشد</t>
  </si>
  <si>
    <t xml:space="preserve">الاربعاء . 17 . 8 . 2016 </t>
  </si>
</sst>
</file>

<file path=xl/styles.xml><?xml version="1.0" encoding="utf-8"?>
<styleSheet xmlns="http://schemas.openxmlformats.org/spreadsheetml/2006/main">
  <numFmts count="3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_);[Red]\(0.00\)"/>
    <numFmt numFmtId="174" formatCode="0_);[Red]\(0\)"/>
    <numFmt numFmtId="175" formatCode="0.000_);[Red]\(0.000\)"/>
    <numFmt numFmtId="176" formatCode="#,##0.000"/>
    <numFmt numFmtId="177" formatCode="#,##0.000_);[Red]\(#,##0.000\)"/>
    <numFmt numFmtId="178" formatCode="[$-409]dddd\,\ mmmm\ dd\,\ yyyy"/>
    <numFmt numFmtId="179" formatCode="[$-409]h:mm:ss\ AM/PM"/>
    <numFmt numFmtId="180" formatCode="[$-401]dd\ mmmm\,\ yyyy"/>
    <numFmt numFmtId="181" formatCode="[$-401]hh:mm:ss\ AM/PM"/>
    <numFmt numFmtId="182" formatCode="#,##0_ ;[Red]\-#,##0\ "/>
    <numFmt numFmtId="183" formatCode="[$-1000000]00000"/>
    <numFmt numFmtId="184" formatCode="0_ ;[Red]\-0\ "/>
    <numFmt numFmtId="185" formatCode="0.000_ ;[Red]\-0.000\ "/>
    <numFmt numFmtId="186" formatCode="#,##0.000_ ;[Red]\-#,##0.000\ "/>
    <numFmt numFmtId="187" formatCode="0.00_ ;[Red]\-0.00\ "/>
    <numFmt numFmtId="188" formatCode="#,##0.00_ ;[Red]\-#,##0.00\ 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 Black"/>
      <family val="2"/>
    </font>
    <font>
      <b/>
      <sz val="10"/>
      <color indexed="9"/>
      <name val="Arial Black"/>
      <family val="2"/>
    </font>
    <font>
      <sz val="8"/>
      <color indexed="9"/>
      <name val="Arial Black"/>
      <family val="2"/>
    </font>
    <font>
      <b/>
      <sz val="12"/>
      <color indexed="9"/>
      <name val="Arial Black"/>
      <family val="2"/>
    </font>
    <font>
      <b/>
      <sz val="8"/>
      <color indexed="9"/>
      <name val="Arial"/>
      <family val="2"/>
    </font>
    <font>
      <b/>
      <sz val="10"/>
      <color indexed="56"/>
      <name val="Arial Black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sz val="8"/>
      <color theme="0"/>
      <name val="Arial Black"/>
      <family val="2"/>
    </font>
    <font>
      <b/>
      <sz val="12"/>
      <color theme="0"/>
      <name val="Arial Black"/>
      <family val="2"/>
    </font>
    <font>
      <b/>
      <sz val="8"/>
      <color theme="0"/>
      <name val="Arial"/>
      <family val="2"/>
    </font>
    <font>
      <b/>
      <sz val="10"/>
      <color theme="3"/>
      <name val="Arial Black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82" fontId="7" fillId="0" borderId="14" xfId="0" applyNumberFormat="1" applyFont="1" applyFill="1" applyBorder="1" applyAlignment="1">
      <alignment horizontal="center" vertical="center"/>
    </xf>
    <xf numFmtId="186" fontId="7" fillId="0" borderId="15" xfId="0" applyNumberFormat="1" applyFont="1" applyFill="1" applyBorder="1" applyAlignment="1">
      <alignment horizontal="center" vertical="center"/>
    </xf>
    <xf numFmtId="188" fontId="7" fillId="0" borderId="14" xfId="0" applyNumberFormat="1" applyFont="1" applyFill="1" applyBorder="1" applyAlignment="1">
      <alignment horizontal="center" vertical="center"/>
    </xf>
    <xf numFmtId="188" fontId="7" fillId="0" borderId="15" xfId="0" applyNumberFormat="1" applyFont="1" applyFill="1" applyBorder="1" applyAlignment="1">
      <alignment horizontal="center" vertical="center"/>
    </xf>
    <xf numFmtId="186" fontId="7" fillId="0" borderId="14" xfId="0" applyNumberFormat="1" applyFont="1" applyFill="1" applyBorder="1" applyAlignment="1">
      <alignment horizontal="center" vertical="center"/>
    </xf>
    <xf numFmtId="0" fontId="54" fillId="35" borderId="16" xfId="0" applyFont="1" applyFill="1" applyBorder="1" applyAlignment="1">
      <alignment horizontal="center" vertical="center"/>
    </xf>
    <xf numFmtId="0" fontId="53" fillId="36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82" fontId="7" fillId="35" borderId="16" xfId="0" applyNumberFormat="1" applyFont="1" applyFill="1" applyBorder="1" applyAlignment="1">
      <alignment horizontal="center" vertical="center"/>
    </xf>
    <xf numFmtId="182" fontId="7" fillId="35" borderId="17" xfId="0" applyNumberFormat="1" applyFont="1" applyFill="1" applyBorder="1" applyAlignment="1">
      <alignment horizontal="center" vertical="center"/>
    </xf>
    <xf numFmtId="182" fontId="7" fillId="35" borderId="18" xfId="0" applyNumberFormat="1" applyFont="1" applyFill="1" applyBorder="1" applyAlignment="1">
      <alignment horizontal="center" vertical="center"/>
    </xf>
    <xf numFmtId="186" fontId="7" fillId="35" borderId="17" xfId="0" applyNumberFormat="1" applyFont="1" applyFill="1" applyBorder="1" applyAlignment="1">
      <alignment horizontal="center" vertical="center"/>
    </xf>
    <xf numFmtId="188" fontId="7" fillId="35" borderId="19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182" fontId="7" fillId="0" borderId="11" xfId="0" applyNumberFormat="1" applyFont="1" applyBorder="1" applyAlignment="1">
      <alignment horizontal="center" vertical="center"/>
    </xf>
    <xf numFmtId="182" fontId="7" fillId="0" borderId="12" xfId="0" applyNumberFormat="1" applyFont="1" applyBorder="1" applyAlignment="1">
      <alignment horizontal="center" vertical="center"/>
    </xf>
    <xf numFmtId="0" fontId="53" fillId="36" borderId="13" xfId="0" applyFont="1" applyFill="1" applyBorder="1" applyAlignment="1">
      <alignment horizontal="center" vertical="center"/>
    </xf>
    <xf numFmtId="0" fontId="53" fillId="35" borderId="20" xfId="0" applyFont="1" applyFill="1" applyBorder="1" applyAlignment="1">
      <alignment horizontal="center" vertical="center"/>
    </xf>
    <xf numFmtId="188" fontId="53" fillId="35" borderId="2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8" fontId="7" fillId="0" borderId="21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35" borderId="16" xfId="0" applyNumberFormat="1" applyFont="1" applyFill="1" applyBorder="1" applyAlignment="1">
      <alignment horizontal="center" vertical="center"/>
    </xf>
    <xf numFmtId="0" fontId="53" fillId="35" borderId="2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55" fillId="35" borderId="1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6" fillId="37" borderId="23" xfId="0" applyFont="1" applyFill="1" applyBorder="1" applyAlignment="1">
      <alignment horizontal="center" vertical="center"/>
    </xf>
    <xf numFmtId="0" fontId="56" fillId="34" borderId="23" xfId="0" applyFont="1" applyFill="1" applyBorder="1" applyAlignment="1">
      <alignment horizontal="center" vertical="center"/>
    </xf>
    <xf numFmtId="182" fontId="56" fillId="37" borderId="23" xfId="0" applyNumberFormat="1" applyFont="1" applyFill="1" applyBorder="1" applyAlignment="1">
      <alignment horizontal="center" vertical="center"/>
    </xf>
    <xf numFmtId="188" fontId="56" fillId="37" borderId="23" xfId="0" applyNumberFormat="1" applyFont="1" applyFill="1" applyBorder="1" applyAlignment="1">
      <alignment horizontal="center" vertical="center"/>
    </xf>
    <xf numFmtId="188" fontId="56" fillId="34" borderId="23" xfId="0" applyNumberFormat="1" applyFont="1" applyFill="1" applyBorder="1" applyAlignment="1">
      <alignment horizontal="center" vertical="center"/>
    </xf>
    <xf numFmtId="0" fontId="56" fillId="34" borderId="24" xfId="0" applyFont="1" applyFill="1" applyBorder="1" applyAlignment="1">
      <alignment vertical="center"/>
    </xf>
    <xf numFmtId="0" fontId="54" fillId="37" borderId="25" xfId="0" applyFont="1" applyFill="1" applyBorder="1" applyAlignment="1">
      <alignment horizontal="center" vertical="center"/>
    </xf>
    <xf numFmtId="0" fontId="53" fillId="37" borderId="26" xfId="0" applyFont="1" applyFill="1" applyBorder="1" applyAlignment="1">
      <alignment horizontal="center" vertical="center"/>
    </xf>
    <xf numFmtId="0" fontId="53" fillId="37" borderId="20" xfId="0" applyFont="1" applyFill="1" applyBorder="1" applyAlignment="1">
      <alignment horizontal="center" vertical="center"/>
    </xf>
    <xf numFmtId="182" fontId="53" fillId="37" borderId="27" xfId="0" applyNumberFormat="1" applyFont="1" applyFill="1" applyBorder="1" applyAlignment="1">
      <alignment horizontal="center" vertical="center"/>
    </xf>
    <xf numFmtId="182" fontId="53" fillId="37" borderId="28" xfId="0" applyNumberFormat="1" applyFont="1" applyFill="1" applyBorder="1" applyAlignment="1">
      <alignment horizontal="center" vertical="center"/>
    </xf>
    <xf numFmtId="188" fontId="53" fillId="37" borderId="20" xfId="0" applyNumberFormat="1" applyFont="1" applyFill="1" applyBorder="1" applyAlignment="1">
      <alignment horizontal="center" vertical="center"/>
    </xf>
    <xf numFmtId="188" fontId="53" fillId="37" borderId="28" xfId="0" applyNumberFormat="1" applyFont="1" applyFill="1" applyBorder="1" applyAlignment="1">
      <alignment horizontal="center" vertical="center"/>
    </xf>
    <xf numFmtId="188" fontId="53" fillId="37" borderId="29" xfId="0" applyNumberFormat="1" applyFont="1" applyFill="1" applyBorder="1" applyAlignment="1">
      <alignment horizontal="center" vertical="center"/>
    </xf>
    <xf numFmtId="188" fontId="53" fillId="37" borderId="25" xfId="0" applyNumberFormat="1" applyFont="1" applyFill="1" applyBorder="1" applyAlignment="1">
      <alignment horizontal="center" vertical="center"/>
    </xf>
    <xf numFmtId="186" fontId="53" fillId="37" borderId="27" xfId="0" applyNumberFormat="1" applyFont="1" applyFill="1" applyBorder="1" applyAlignment="1">
      <alignment horizontal="center" vertical="center"/>
    </xf>
    <xf numFmtId="0" fontId="53" fillId="37" borderId="14" xfId="0" applyFont="1" applyFill="1" applyBorder="1" applyAlignment="1">
      <alignment horizontal="center"/>
    </xf>
    <xf numFmtId="0" fontId="53" fillId="34" borderId="30" xfId="0" applyFont="1" applyFill="1" applyBorder="1" applyAlignment="1">
      <alignment horizontal="center" vertical="center"/>
    </xf>
    <xf numFmtId="188" fontId="53" fillId="34" borderId="30" xfId="0" applyNumberFormat="1" applyFont="1" applyFill="1" applyBorder="1" applyAlignment="1">
      <alignment horizontal="center" vertical="center"/>
    </xf>
    <xf numFmtId="0" fontId="53" fillId="34" borderId="31" xfId="0" applyFont="1" applyFill="1" applyBorder="1" applyAlignment="1">
      <alignment horizontal="center" vertical="center"/>
    </xf>
    <xf numFmtId="0" fontId="57" fillId="34" borderId="27" xfId="0" applyFont="1" applyFill="1" applyBorder="1" applyAlignment="1">
      <alignment horizontal="center" vertical="center"/>
    </xf>
    <xf numFmtId="0" fontId="54" fillId="34" borderId="16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horizontal="center" vertical="center"/>
    </xf>
    <xf numFmtId="182" fontId="53" fillId="34" borderId="17" xfId="0" applyNumberFormat="1" applyFont="1" applyFill="1" applyBorder="1" applyAlignment="1">
      <alignment horizontal="center" vertical="center"/>
    </xf>
    <xf numFmtId="186" fontId="53" fillId="34" borderId="19" xfId="0" applyNumberFormat="1" applyFont="1" applyFill="1" applyBorder="1" applyAlignment="1">
      <alignment horizontal="center" vertical="center"/>
    </xf>
    <xf numFmtId="188" fontId="53" fillId="34" borderId="17" xfId="0" applyNumberFormat="1" applyFont="1" applyFill="1" applyBorder="1" applyAlignment="1">
      <alignment horizontal="center" vertical="center"/>
    </xf>
    <xf numFmtId="188" fontId="53" fillId="34" borderId="19" xfId="0" applyNumberFormat="1" applyFont="1" applyFill="1" applyBorder="1" applyAlignment="1">
      <alignment horizontal="center" vertical="center"/>
    </xf>
    <xf numFmtId="186" fontId="53" fillId="34" borderId="17" xfId="0" applyNumberFormat="1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/>
    </xf>
    <xf numFmtId="188" fontId="53" fillId="34" borderId="16" xfId="0" applyNumberFormat="1" applyFont="1" applyFill="1" applyBorder="1" applyAlignment="1">
      <alignment horizontal="center" vertical="center"/>
    </xf>
    <xf numFmtId="0" fontId="53" fillId="34" borderId="32" xfId="0" applyFont="1" applyFill="1" applyBorder="1" applyAlignment="1">
      <alignment horizontal="center" vertical="center"/>
    </xf>
    <xf numFmtId="0" fontId="54" fillId="34" borderId="33" xfId="0" applyFont="1" applyFill="1" applyBorder="1" applyAlignment="1">
      <alignment horizontal="center" vertical="center"/>
    </xf>
    <xf numFmtId="0" fontId="54" fillId="34" borderId="34" xfId="0" applyFont="1" applyFill="1" applyBorder="1" applyAlignment="1">
      <alignment horizontal="center" vertical="center"/>
    </xf>
    <xf numFmtId="0" fontId="54" fillId="34" borderId="35" xfId="0" applyFont="1" applyFill="1" applyBorder="1" applyAlignment="1">
      <alignment horizontal="center" vertical="center"/>
    </xf>
    <xf numFmtId="182" fontId="6" fillId="38" borderId="23" xfId="0" applyNumberFormat="1" applyFont="1" applyFill="1" applyBorder="1" applyAlignment="1">
      <alignment horizontal="center" vertical="center"/>
    </xf>
    <xf numFmtId="182" fontId="54" fillId="34" borderId="23" xfId="0" applyNumberFormat="1" applyFont="1" applyFill="1" applyBorder="1" applyAlignment="1">
      <alignment horizontal="center" vertical="center"/>
    </xf>
    <xf numFmtId="182" fontId="58" fillId="38" borderId="23" xfId="0" applyNumberFormat="1" applyFont="1" applyFill="1" applyBorder="1" applyAlignment="1">
      <alignment horizontal="center" vertical="center"/>
    </xf>
    <xf numFmtId="186" fontId="54" fillId="39" borderId="17" xfId="0" applyNumberFormat="1" applyFont="1" applyFill="1" applyBorder="1" applyAlignment="1">
      <alignment horizontal="center" vertical="center"/>
    </xf>
    <xf numFmtId="188" fontId="54" fillId="39" borderId="16" xfId="0" applyNumberFormat="1" applyFont="1" applyFill="1" applyBorder="1" applyAlignment="1">
      <alignment horizontal="center" vertical="center"/>
    </xf>
    <xf numFmtId="0" fontId="59" fillId="39" borderId="14" xfId="0" applyFont="1" applyFill="1" applyBorder="1" applyAlignment="1">
      <alignment horizontal="center"/>
    </xf>
    <xf numFmtId="182" fontId="54" fillId="39" borderId="20" xfId="0" applyNumberFormat="1" applyFont="1" applyFill="1" applyBorder="1" applyAlignment="1">
      <alignment horizontal="center" vertical="center"/>
    </xf>
    <xf numFmtId="182" fontId="53" fillId="39" borderId="36" xfId="0" applyNumberFormat="1" applyFont="1" applyFill="1" applyBorder="1" applyAlignment="1">
      <alignment horizontal="center" vertical="center"/>
    </xf>
    <xf numFmtId="0" fontId="59" fillId="39" borderId="20" xfId="0" applyFont="1" applyFill="1" applyBorder="1" applyAlignment="1">
      <alignment horizontal="center" vertical="center"/>
    </xf>
    <xf numFmtId="188" fontId="54" fillId="39" borderId="0" xfId="0" applyNumberFormat="1" applyFont="1" applyFill="1" applyBorder="1" applyAlignment="1">
      <alignment horizontal="center" vertical="center"/>
    </xf>
    <xf numFmtId="188" fontId="54" fillId="39" borderId="37" xfId="0" applyNumberFormat="1" applyFont="1" applyFill="1" applyBorder="1" applyAlignment="1">
      <alignment horizontal="center" vertical="center"/>
    </xf>
    <xf numFmtId="188" fontId="54" fillId="39" borderId="20" xfId="0" applyNumberFormat="1" applyFont="1" applyFill="1" applyBorder="1" applyAlignment="1">
      <alignment horizontal="center" vertical="center"/>
    </xf>
    <xf numFmtId="188" fontId="54" fillId="39" borderId="12" xfId="0" applyNumberFormat="1" applyFont="1" applyFill="1" applyBorder="1" applyAlignment="1">
      <alignment horizontal="center" vertical="center"/>
    </xf>
    <xf numFmtId="186" fontId="54" fillId="39" borderId="11" xfId="0" applyNumberFormat="1" applyFont="1" applyFill="1" applyBorder="1" applyAlignment="1">
      <alignment horizontal="center" vertical="center"/>
    </xf>
    <xf numFmtId="188" fontId="54" fillId="39" borderId="10" xfId="0" applyNumberFormat="1" applyFont="1" applyFill="1" applyBorder="1" applyAlignment="1">
      <alignment horizontal="center" vertical="center"/>
    </xf>
    <xf numFmtId="0" fontId="54" fillId="39" borderId="38" xfId="0" applyFont="1" applyFill="1" applyBorder="1" applyAlignment="1">
      <alignment horizontal="center" vertical="center"/>
    </xf>
    <xf numFmtId="182" fontId="53" fillId="39" borderId="22" xfId="0" applyNumberFormat="1" applyFont="1" applyFill="1" applyBorder="1" applyAlignment="1">
      <alignment horizontal="center" vertical="center"/>
    </xf>
    <xf numFmtId="182" fontId="53" fillId="39" borderId="20" xfId="0" applyNumberFormat="1" applyFont="1" applyFill="1" applyBorder="1" applyAlignment="1">
      <alignment horizontal="center" vertical="center"/>
    </xf>
    <xf numFmtId="188" fontId="53" fillId="39" borderId="36" xfId="0" applyNumberFormat="1" applyFont="1" applyFill="1" applyBorder="1" applyAlignment="1">
      <alignment horizontal="center" vertical="center"/>
    </xf>
    <xf numFmtId="188" fontId="53" fillId="39" borderId="20" xfId="0" applyNumberFormat="1" applyFont="1" applyFill="1" applyBorder="1" applyAlignment="1">
      <alignment horizontal="center" vertical="center"/>
    </xf>
    <xf numFmtId="188" fontId="53" fillId="39" borderId="39" xfId="0" applyNumberFormat="1" applyFont="1" applyFill="1" applyBorder="1" applyAlignment="1">
      <alignment horizontal="center" vertical="center"/>
    </xf>
    <xf numFmtId="186" fontId="53" fillId="39" borderId="40" xfId="0" applyNumberFormat="1" applyFont="1" applyFill="1" applyBorder="1" applyAlignment="1">
      <alignment horizontal="center" vertical="center"/>
    </xf>
    <xf numFmtId="188" fontId="53" fillId="39" borderId="41" xfId="0" applyNumberFormat="1" applyFont="1" applyFill="1" applyBorder="1" applyAlignment="1">
      <alignment horizontal="center" vertical="center"/>
    </xf>
    <xf numFmtId="0" fontId="53" fillId="39" borderId="17" xfId="0" applyFont="1" applyFill="1" applyBorder="1" applyAlignment="1">
      <alignment horizontal="center"/>
    </xf>
    <xf numFmtId="0" fontId="54" fillId="39" borderId="16" xfId="0" applyFont="1" applyFill="1" applyBorder="1" applyAlignment="1">
      <alignment vertical="center"/>
    </xf>
    <xf numFmtId="0" fontId="54" fillId="39" borderId="19" xfId="0" applyFont="1" applyFill="1" applyBorder="1" applyAlignment="1">
      <alignment vertical="center"/>
    </xf>
    <xf numFmtId="0" fontId="2" fillId="39" borderId="37" xfId="0" applyFont="1" applyFill="1" applyBorder="1" applyAlignment="1">
      <alignment/>
    </xf>
    <xf numFmtId="0" fontId="56" fillId="39" borderId="17" xfId="0" applyFont="1" applyFill="1" applyBorder="1" applyAlignment="1">
      <alignment horizontal="center" vertical="center"/>
    </xf>
    <xf numFmtId="0" fontId="53" fillId="39" borderId="17" xfId="0" applyFont="1" applyFill="1" applyBorder="1" applyAlignment="1">
      <alignment horizontal="center" vertical="center"/>
    </xf>
    <xf numFmtId="0" fontId="59" fillId="39" borderId="42" xfId="0" applyFont="1" applyFill="1" applyBorder="1" applyAlignment="1">
      <alignment horizontal="center" vertical="center"/>
    </xf>
    <xf numFmtId="0" fontId="2" fillId="38" borderId="37" xfId="0" applyFont="1" applyFill="1" applyBorder="1" applyAlignment="1">
      <alignment horizontal="center" vertical="center"/>
    </xf>
    <xf numFmtId="0" fontId="59" fillId="39" borderId="43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59" fillId="39" borderId="44" xfId="0" applyFont="1" applyFill="1" applyBorder="1" applyAlignment="1">
      <alignment horizontal="center" vertical="center"/>
    </xf>
    <xf numFmtId="185" fontId="59" fillId="34" borderId="33" xfId="0" applyNumberFormat="1" applyFont="1" applyFill="1" applyBorder="1" applyAlignment="1">
      <alignment horizontal="center" vertical="center"/>
    </xf>
    <xf numFmtId="185" fontId="59" fillId="34" borderId="45" xfId="0" applyNumberFormat="1" applyFont="1" applyFill="1" applyBorder="1" applyAlignment="1">
      <alignment horizontal="center" vertical="center"/>
    </xf>
    <xf numFmtId="182" fontId="60" fillId="37" borderId="33" xfId="0" applyNumberFormat="1" applyFont="1" applyFill="1" applyBorder="1" applyAlignment="1">
      <alignment horizontal="center" vertical="center"/>
    </xf>
    <xf numFmtId="182" fontId="60" fillId="37" borderId="35" xfId="0" applyNumberFormat="1" applyFont="1" applyFill="1" applyBorder="1" applyAlignment="1">
      <alignment horizontal="center" vertical="center"/>
    </xf>
    <xf numFmtId="182" fontId="60" fillId="34" borderId="37" xfId="0" applyNumberFormat="1" applyFont="1" applyFill="1" applyBorder="1" applyAlignment="1">
      <alignment horizontal="center"/>
    </xf>
    <xf numFmtId="182" fontId="9" fillId="0" borderId="23" xfId="0" applyNumberFormat="1" applyFont="1" applyFill="1" applyBorder="1" applyAlignment="1">
      <alignment horizontal="center" vertical="center"/>
    </xf>
    <xf numFmtId="182" fontId="9" fillId="0" borderId="46" xfId="0" applyNumberFormat="1" applyFont="1" applyBorder="1" applyAlignment="1">
      <alignment horizontal="center" vertical="center"/>
    </xf>
    <xf numFmtId="182" fontId="9" fillId="0" borderId="47" xfId="0" applyNumberFormat="1" applyFont="1" applyBorder="1" applyAlignment="1">
      <alignment horizontal="center" vertical="center"/>
    </xf>
    <xf numFmtId="182" fontId="60" fillId="34" borderId="46" xfId="0" applyNumberFormat="1" applyFont="1" applyFill="1" applyBorder="1" applyAlignment="1">
      <alignment horizontal="center" vertical="center"/>
    </xf>
    <xf numFmtId="182" fontId="9" fillId="38" borderId="23" xfId="0" applyNumberFormat="1" applyFont="1" applyFill="1" applyBorder="1" applyAlignment="1">
      <alignment horizontal="center" vertical="center"/>
    </xf>
    <xf numFmtId="182" fontId="60" fillId="34" borderId="47" xfId="0" applyNumberFormat="1" applyFont="1" applyFill="1" applyBorder="1" applyAlignment="1">
      <alignment horizontal="center" vertical="center"/>
    </xf>
    <xf numFmtId="182" fontId="60" fillId="36" borderId="46" xfId="0" applyNumberFormat="1" applyFont="1" applyFill="1" applyBorder="1" applyAlignment="1">
      <alignment horizontal="center" vertical="center"/>
    </xf>
    <xf numFmtId="182" fontId="60" fillId="36" borderId="47" xfId="0" applyNumberFormat="1" applyFont="1" applyFill="1" applyBorder="1" applyAlignment="1">
      <alignment horizontal="center" vertical="center"/>
    </xf>
    <xf numFmtId="182" fontId="60" fillId="37" borderId="46" xfId="0" applyNumberFormat="1" applyFont="1" applyFill="1" applyBorder="1" applyAlignment="1">
      <alignment horizontal="center" vertical="center"/>
    </xf>
    <xf numFmtId="182" fontId="60" fillId="37" borderId="24" xfId="0" applyNumberFormat="1" applyFont="1" applyFill="1" applyBorder="1" applyAlignment="1">
      <alignment horizontal="center" vertical="center"/>
    </xf>
    <xf numFmtId="182" fontId="60" fillId="39" borderId="45" xfId="0" applyNumberFormat="1" applyFont="1" applyFill="1" applyBorder="1" applyAlignment="1">
      <alignment horizontal="center" vertical="center"/>
    </xf>
    <xf numFmtId="182" fontId="60" fillId="39" borderId="48" xfId="0" applyNumberFormat="1" applyFont="1" applyFill="1" applyBorder="1" applyAlignment="1">
      <alignment horizontal="center" vertical="center"/>
    </xf>
    <xf numFmtId="182" fontId="60" fillId="34" borderId="32" xfId="0" applyNumberFormat="1" applyFont="1" applyFill="1" applyBorder="1" applyAlignment="1">
      <alignment horizontal="center"/>
    </xf>
    <xf numFmtId="182" fontId="60" fillId="34" borderId="49" xfId="0" applyNumberFormat="1" applyFont="1" applyFill="1" applyBorder="1" applyAlignment="1">
      <alignment horizontal="center" vertical="center"/>
    </xf>
    <xf numFmtId="182" fontId="60" fillId="36" borderId="49" xfId="0" applyNumberFormat="1" applyFont="1" applyFill="1" applyBorder="1" applyAlignment="1">
      <alignment horizontal="center" vertical="center"/>
    </xf>
    <xf numFmtId="182" fontId="60" fillId="37" borderId="49" xfId="0" applyNumberFormat="1" applyFont="1" applyFill="1" applyBorder="1" applyAlignment="1">
      <alignment horizontal="center" vertical="center"/>
    </xf>
    <xf numFmtId="182" fontId="60" fillId="34" borderId="23" xfId="0" applyNumberFormat="1" applyFont="1" applyFill="1" applyBorder="1" applyAlignment="1">
      <alignment horizontal="center" vertical="center"/>
    </xf>
    <xf numFmtId="182" fontId="60" fillId="36" borderId="23" xfId="0" applyNumberFormat="1" applyFont="1" applyFill="1" applyBorder="1" applyAlignment="1">
      <alignment horizontal="center" vertical="center"/>
    </xf>
    <xf numFmtId="182" fontId="60" fillId="37" borderId="23" xfId="0" applyNumberFormat="1" applyFont="1" applyFill="1" applyBorder="1" applyAlignment="1">
      <alignment horizontal="center" vertical="center"/>
    </xf>
    <xf numFmtId="182" fontId="9" fillId="0" borderId="23" xfId="0" applyNumberFormat="1" applyFont="1" applyBorder="1" applyAlignment="1">
      <alignment horizontal="center" vertical="center"/>
    </xf>
    <xf numFmtId="182" fontId="60" fillId="39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6" fontId="53" fillId="37" borderId="28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4" fontId="53" fillId="34" borderId="30" xfId="0" applyNumberFormat="1" applyFont="1" applyFill="1" applyBorder="1" applyAlignment="1">
      <alignment horizontal="center" vertical="center"/>
    </xf>
    <xf numFmtId="184" fontId="6" fillId="40" borderId="17" xfId="0" applyNumberFormat="1" applyFont="1" applyFill="1" applyBorder="1" applyAlignment="1">
      <alignment horizontal="center"/>
    </xf>
    <xf numFmtId="188" fontId="53" fillId="39" borderId="22" xfId="0" applyNumberFormat="1" applyFont="1" applyFill="1" applyBorder="1" applyAlignment="1">
      <alignment horizontal="center" vertical="center"/>
    </xf>
    <xf numFmtId="186" fontId="7" fillId="35" borderId="16" xfId="0" applyNumberFormat="1" applyFont="1" applyFill="1" applyBorder="1" applyAlignment="1">
      <alignment horizontal="center" vertical="center"/>
    </xf>
    <xf numFmtId="186" fontId="7" fillId="0" borderId="10" xfId="0" applyNumberFormat="1" applyFont="1" applyBorder="1" applyAlignment="1">
      <alignment horizontal="center" vertical="center"/>
    </xf>
    <xf numFmtId="186" fontId="7" fillId="0" borderId="13" xfId="0" applyNumberFormat="1" applyFont="1" applyBorder="1" applyAlignment="1">
      <alignment horizontal="center" vertical="center"/>
    </xf>
    <xf numFmtId="186" fontId="53" fillId="34" borderId="16" xfId="0" applyNumberFormat="1" applyFont="1" applyFill="1" applyBorder="1" applyAlignment="1">
      <alignment horizontal="center" vertical="center"/>
    </xf>
    <xf numFmtId="0" fontId="53" fillId="34" borderId="50" xfId="0" applyFont="1" applyFill="1" applyBorder="1" applyAlignment="1">
      <alignment horizontal="center" vertical="center"/>
    </xf>
    <xf numFmtId="0" fontId="53" fillId="35" borderId="51" xfId="0" applyFont="1" applyFill="1" applyBorder="1" applyAlignment="1">
      <alignment horizontal="center" vertical="center"/>
    </xf>
    <xf numFmtId="188" fontId="53" fillId="34" borderId="18" xfId="0" applyNumberFormat="1" applyFont="1" applyFill="1" applyBorder="1" applyAlignment="1">
      <alignment horizontal="center" vertical="center"/>
    </xf>
    <xf numFmtId="188" fontId="53" fillId="37" borderId="51" xfId="0" applyNumberFormat="1" applyFont="1" applyFill="1" applyBorder="1" applyAlignment="1">
      <alignment horizontal="center" vertical="center"/>
    </xf>
    <xf numFmtId="188" fontId="7" fillId="0" borderId="21" xfId="0" applyNumberFormat="1" applyFont="1" applyFill="1" applyBorder="1" applyAlignment="1">
      <alignment horizontal="center" vertical="center"/>
    </xf>
    <xf numFmtId="188" fontId="7" fillId="0" borderId="44" xfId="0" applyNumberFormat="1" applyFont="1" applyFill="1" applyBorder="1" applyAlignment="1">
      <alignment horizontal="center" vertical="center"/>
    </xf>
    <xf numFmtId="0" fontId="56" fillId="34" borderId="24" xfId="0" applyFont="1" applyFill="1" applyBorder="1" applyAlignment="1">
      <alignment horizontal="center" vertical="center"/>
    </xf>
    <xf numFmtId="0" fontId="56" fillId="36" borderId="24" xfId="0" applyFont="1" applyFill="1" applyBorder="1" applyAlignment="1">
      <alignment vertical="center"/>
    </xf>
    <xf numFmtId="0" fontId="56" fillId="34" borderId="15" xfId="0" applyFont="1" applyFill="1" applyBorder="1" applyAlignment="1">
      <alignment vertical="center"/>
    </xf>
    <xf numFmtId="182" fontId="60" fillId="37" borderId="0" xfId="0" applyNumberFormat="1" applyFont="1" applyFill="1" applyBorder="1" applyAlignment="1">
      <alignment horizontal="center" vertical="center"/>
    </xf>
    <xf numFmtId="186" fontId="58" fillId="38" borderId="23" xfId="0" applyNumberFormat="1" applyFont="1" applyFill="1" applyBorder="1" applyAlignment="1">
      <alignment horizontal="center" vertical="center"/>
    </xf>
    <xf numFmtId="188" fontId="53" fillId="37" borderId="30" xfId="0" applyNumberFormat="1" applyFont="1" applyFill="1" applyBorder="1" applyAlignment="1">
      <alignment horizontal="center" vertical="center"/>
    </xf>
    <xf numFmtId="0" fontId="59" fillId="34" borderId="22" xfId="0" applyFont="1" applyFill="1" applyBorder="1" applyAlignment="1">
      <alignment horizontal="center" vertical="center"/>
    </xf>
    <xf numFmtId="0" fontId="54" fillId="34" borderId="52" xfId="0" applyFont="1" applyFill="1" applyBorder="1" applyAlignment="1">
      <alignment horizontal="center" vertical="center"/>
    </xf>
    <xf numFmtId="0" fontId="54" fillId="39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86" fontId="59" fillId="39" borderId="20" xfId="0" applyNumberFormat="1" applyFont="1" applyFill="1" applyBorder="1" applyAlignment="1">
      <alignment horizontal="center" vertical="center"/>
    </xf>
    <xf numFmtId="186" fontId="59" fillId="39" borderId="53" xfId="0" applyNumberFormat="1" applyFont="1" applyFill="1" applyBorder="1" applyAlignment="1">
      <alignment horizontal="center" vertical="center"/>
    </xf>
    <xf numFmtId="0" fontId="54" fillId="39" borderId="16" xfId="0" applyFont="1" applyFill="1" applyBorder="1" applyAlignment="1">
      <alignment horizontal="center" vertical="center"/>
    </xf>
    <xf numFmtId="0" fontId="54" fillId="39" borderId="18" xfId="0" applyFont="1" applyFill="1" applyBorder="1" applyAlignment="1">
      <alignment horizontal="center" vertical="center"/>
    </xf>
    <xf numFmtId="0" fontId="54" fillId="39" borderId="31" xfId="0" applyFont="1" applyFill="1" applyBorder="1" applyAlignment="1">
      <alignment horizontal="center" vertical="center"/>
    </xf>
    <xf numFmtId="0" fontId="54" fillId="39" borderId="0" xfId="0" applyFont="1" applyFill="1" applyBorder="1" applyAlignment="1">
      <alignment horizontal="center" vertical="center"/>
    </xf>
    <xf numFmtId="0" fontId="54" fillId="39" borderId="50" xfId="0" applyFont="1" applyFill="1" applyBorder="1" applyAlignment="1">
      <alignment horizontal="center" vertical="center"/>
    </xf>
    <xf numFmtId="0" fontId="54" fillId="35" borderId="22" xfId="0" applyFont="1" applyFill="1" applyBorder="1" applyAlignment="1">
      <alignment horizontal="center" vertical="center"/>
    </xf>
    <xf numFmtId="0" fontId="54" fillId="35" borderId="36" xfId="0" applyFont="1" applyFill="1" applyBorder="1" applyAlignment="1">
      <alignment horizontal="center" vertical="center"/>
    </xf>
    <xf numFmtId="0" fontId="54" fillId="39" borderId="54" xfId="0" applyFont="1" applyFill="1" applyBorder="1" applyAlignment="1">
      <alignment horizontal="center" vertical="center"/>
    </xf>
    <xf numFmtId="0" fontId="61" fillId="39" borderId="55" xfId="0" applyFont="1" applyFill="1" applyBorder="1" applyAlignment="1">
      <alignment vertical="center"/>
    </xf>
    <xf numFmtId="0" fontId="54" fillId="34" borderId="16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vertical="center"/>
    </xf>
    <xf numFmtId="188" fontId="54" fillId="39" borderId="19" xfId="0" applyNumberFormat="1" applyFont="1" applyFill="1" applyBorder="1" applyAlignment="1">
      <alignment horizontal="center" vertical="center"/>
    </xf>
    <xf numFmtId="188" fontId="54" fillId="39" borderId="18" xfId="0" applyNumberFormat="1" applyFont="1" applyFill="1" applyBorder="1" applyAlignment="1">
      <alignment horizontal="center" vertical="center"/>
    </xf>
    <xf numFmtId="182" fontId="59" fillId="39" borderId="19" xfId="0" applyNumberFormat="1" applyFont="1" applyFill="1" applyBorder="1" applyAlignment="1">
      <alignment horizontal="center" vertical="center"/>
    </xf>
    <xf numFmtId="182" fontId="59" fillId="39" borderId="18" xfId="0" applyNumberFormat="1" applyFont="1" applyFill="1" applyBorder="1" applyAlignment="1">
      <alignment horizontal="center" vertical="center"/>
    </xf>
    <xf numFmtId="0" fontId="54" fillId="34" borderId="31" xfId="0" applyFont="1" applyFill="1" applyBorder="1" applyAlignment="1">
      <alignment horizontal="center" vertical="center"/>
    </xf>
    <xf numFmtId="0" fontId="54" fillId="34" borderId="50" xfId="0" applyFont="1" applyFill="1" applyBorder="1" applyAlignment="1">
      <alignment horizontal="center" vertical="center"/>
    </xf>
    <xf numFmtId="0" fontId="54" fillId="39" borderId="20" xfId="0" applyFont="1" applyFill="1" applyBorder="1" applyAlignment="1">
      <alignment horizontal="center" vertical="center"/>
    </xf>
    <xf numFmtId="0" fontId="54" fillId="39" borderId="53" xfId="0" applyFont="1" applyFill="1" applyBorder="1" applyAlignment="1">
      <alignment horizontal="center" vertical="center"/>
    </xf>
    <xf numFmtId="0" fontId="54" fillId="39" borderId="41" xfId="0" applyFont="1" applyFill="1" applyBorder="1" applyAlignment="1">
      <alignment horizontal="center" vertical="center"/>
    </xf>
    <xf numFmtId="0" fontId="54" fillId="39" borderId="56" xfId="0" applyFont="1" applyFill="1" applyBorder="1" applyAlignment="1">
      <alignment horizontal="center" vertical="center"/>
    </xf>
    <xf numFmtId="186" fontId="59" fillId="39" borderId="22" xfId="0" applyNumberFormat="1" applyFont="1" applyFill="1" applyBorder="1" applyAlignment="1">
      <alignment horizontal="center" vertical="center"/>
    </xf>
    <xf numFmtId="186" fontId="59" fillId="39" borderId="12" xfId="0" applyNumberFormat="1" applyFont="1" applyFill="1" applyBorder="1" applyAlignment="1">
      <alignment horizontal="center" vertical="center"/>
    </xf>
    <xf numFmtId="182" fontId="60" fillId="34" borderId="24" xfId="0" applyNumberFormat="1" applyFont="1" applyFill="1" applyBorder="1" applyAlignment="1">
      <alignment horizontal="center" vertical="center"/>
    </xf>
    <xf numFmtId="182" fontId="60" fillId="34" borderId="57" xfId="0" applyNumberFormat="1" applyFont="1" applyFill="1" applyBorder="1" applyAlignment="1">
      <alignment horizontal="center" vertical="center"/>
    </xf>
    <xf numFmtId="182" fontId="60" fillId="34" borderId="42" xfId="0" applyNumberFormat="1" applyFont="1" applyFill="1" applyBorder="1" applyAlignment="1">
      <alignment horizontal="center" vertical="center"/>
    </xf>
    <xf numFmtId="182" fontId="60" fillId="34" borderId="58" xfId="0" applyNumberFormat="1" applyFont="1" applyFill="1" applyBorder="1" applyAlignment="1">
      <alignment horizontal="center" vertical="center"/>
    </xf>
    <xf numFmtId="182" fontId="60" fillId="34" borderId="43" xfId="0" applyNumberFormat="1" applyFont="1" applyFill="1" applyBorder="1" applyAlignment="1">
      <alignment horizontal="center" vertical="center"/>
    </xf>
    <xf numFmtId="182" fontId="60" fillId="36" borderId="42" xfId="0" applyNumberFormat="1" applyFont="1" applyFill="1" applyBorder="1" applyAlignment="1">
      <alignment horizontal="center" vertical="center"/>
    </xf>
    <xf numFmtId="182" fontId="60" fillId="36" borderId="58" xfId="0" applyNumberFormat="1" applyFont="1" applyFill="1" applyBorder="1" applyAlignment="1">
      <alignment horizontal="center" vertical="center"/>
    </xf>
    <xf numFmtId="182" fontId="60" fillId="36" borderId="43" xfId="0" applyNumberFormat="1" applyFont="1" applyFill="1" applyBorder="1" applyAlignment="1">
      <alignment horizontal="center" vertical="center"/>
    </xf>
    <xf numFmtId="182" fontId="60" fillId="37" borderId="42" xfId="0" applyNumberFormat="1" applyFont="1" applyFill="1" applyBorder="1" applyAlignment="1">
      <alignment horizontal="center" vertical="center"/>
    </xf>
    <xf numFmtId="182" fontId="60" fillId="37" borderId="58" xfId="0" applyNumberFormat="1" applyFont="1" applyFill="1" applyBorder="1" applyAlignment="1">
      <alignment horizontal="center" vertical="center"/>
    </xf>
    <xf numFmtId="182" fontId="60" fillId="34" borderId="26" xfId="0" applyNumberFormat="1" applyFont="1" applyFill="1" applyBorder="1" applyAlignment="1">
      <alignment horizontal="center" vertical="center"/>
    </xf>
    <xf numFmtId="182" fontId="60" fillId="34" borderId="29" xfId="0" applyNumberFormat="1" applyFont="1" applyFill="1" applyBorder="1" applyAlignment="1">
      <alignment horizontal="center" vertical="center"/>
    </xf>
    <xf numFmtId="182" fontId="60" fillId="36" borderId="26" xfId="0" applyNumberFormat="1" applyFont="1" applyFill="1" applyBorder="1" applyAlignment="1">
      <alignment horizontal="center" vertical="center"/>
    </xf>
    <xf numFmtId="182" fontId="60" fillId="36" borderId="29" xfId="0" applyNumberFormat="1" applyFont="1" applyFill="1" applyBorder="1" applyAlignment="1">
      <alignment horizontal="center" vertical="center"/>
    </xf>
    <xf numFmtId="182" fontId="60" fillId="37" borderId="26" xfId="0" applyNumberFormat="1" applyFont="1" applyFill="1" applyBorder="1" applyAlignment="1">
      <alignment horizontal="center" vertical="center"/>
    </xf>
    <xf numFmtId="182" fontId="60" fillId="37" borderId="28" xfId="0" applyNumberFormat="1" applyFont="1" applyFill="1" applyBorder="1" applyAlignment="1">
      <alignment horizontal="center" vertical="center"/>
    </xf>
    <xf numFmtId="182" fontId="60" fillId="36" borderId="24" xfId="0" applyNumberFormat="1" applyFont="1" applyFill="1" applyBorder="1" applyAlignment="1">
      <alignment horizontal="center" vertical="center"/>
    </xf>
    <xf numFmtId="182" fontId="60" fillId="36" borderId="57" xfId="0" applyNumberFormat="1" applyFont="1" applyFill="1" applyBorder="1" applyAlignment="1">
      <alignment horizontal="center" vertical="center"/>
    </xf>
    <xf numFmtId="182" fontId="60" fillId="37" borderId="24" xfId="0" applyNumberFormat="1" applyFont="1" applyFill="1" applyBorder="1" applyAlignment="1">
      <alignment horizontal="center" vertical="center"/>
    </xf>
    <xf numFmtId="182" fontId="60" fillId="37" borderId="15" xfId="0" applyNumberFormat="1" applyFont="1" applyFill="1" applyBorder="1" applyAlignment="1">
      <alignment horizontal="center" vertical="center"/>
    </xf>
    <xf numFmtId="182" fontId="60" fillId="37" borderId="57" xfId="0" applyNumberFormat="1" applyFont="1" applyFill="1" applyBorder="1" applyAlignment="1">
      <alignment horizontal="center" vertical="center"/>
    </xf>
    <xf numFmtId="182" fontId="9" fillId="0" borderId="24" xfId="0" applyNumberFormat="1" applyFont="1" applyBorder="1" applyAlignment="1">
      <alignment horizontal="center" vertical="center"/>
    </xf>
    <xf numFmtId="182" fontId="9" fillId="0" borderId="15" xfId="0" applyNumberFormat="1" applyFont="1" applyBorder="1" applyAlignment="1">
      <alignment horizontal="center" vertical="center"/>
    </xf>
    <xf numFmtId="182" fontId="9" fillId="0" borderId="57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2" fontId="2" fillId="0" borderId="57" xfId="0" applyNumberFormat="1" applyFont="1" applyBorder="1" applyAlignment="1">
      <alignment horizontal="center" vertical="center"/>
    </xf>
    <xf numFmtId="0" fontId="59" fillId="34" borderId="59" xfId="0" applyFont="1" applyFill="1" applyBorder="1" applyAlignment="1">
      <alignment horizontal="center" vertical="center"/>
    </xf>
    <xf numFmtId="0" fontId="59" fillId="34" borderId="43" xfId="0" applyFont="1" applyFill="1" applyBorder="1" applyAlignment="1">
      <alignment horizontal="center" vertical="center"/>
    </xf>
    <xf numFmtId="0" fontId="59" fillId="34" borderId="60" xfId="0" applyFont="1" applyFill="1" applyBorder="1" applyAlignment="1">
      <alignment horizontal="center" vertical="center"/>
    </xf>
    <xf numFmtId="0" fontId="59" fillId="34" borderId="61" xfId="0" applyFont="1" applyFill="1" applyBorder="1" applyAlignment="1">
      <alignment horizontal="center" vertical="center"/>
    </xf>
    <xf numFmtId="0" fontId="59" fillId="34" borderId="62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3"/>
  <sheetViews>
    <sheetView rightToLeft="1" tabSelected="1" workbookViewId="0" topLeftCell="E1">
      <pane ySplit="5" topLeftCell="A6" activePane="bottomLeft" state="frozen"/>
      <selection pane="topLeft" activeCell="A1" sqref="A1"/>
      <selection pane="bottomLeft" activeCell="K8" sqref="K8"/>
    </sheetView>
  </sheetViews>
  <sheetFormatPr defaultColWidth="9.140625" defaultRowHeight="12.75"/>
  <cols>
    <col min="1" max="1" width="53.00390625" style="0" customWidth="1"/>
    <col min="2" max="2" width="5.8515625" style="0" customWidth="1"/>
    <col min="3" max="3" width="7.00390625" style="0" customWidth="1"/>
    <col min="4" max="5" width="7.7109375" style="7" customWidth="1"/>
    <col min="6" max="6" width="7.421875" style="7" customWidth="1"/>
    <col min="7" max="8" width="10.00390625" style="5" customWidth="1"/>
    <col min="9" max="9" width="11.421875" style="6" customWidth="1"/>
    <col min="10" max="11" width="11.140625" style="6" customWidth="1"/>
    <col min="12" max="13" width="9.421875" style="6" customWidth="1"/>
    <col min="14" max="14" width="6.140625" style="6" customWidth="1"/>
    <col min="15" max="15" width="9.57421875" style="6" customWidth="1"/>
    <col min="16" max="16" width="11.00390625" style="5" customWidth="1"/>
    <col min="17" max="17" width="9.00390625" style="6" customWidth="1"/>
    <col min="18" max="18" width="9.00390625" style="0" customWidth="1"/>
    <col min="19" max="19" width="8.8515625" style="0" customWidth="1"/>
    <col min="20" max="20" width="9.8515625" style="0" customWidth="1"/>
    <col min="21" max="21" width="10.57421875" style="0" customWidth="1"/>
    <col min="22" max="22" width="9.28125" style="0" customWidth="1"/>
    <col min="23" max="23" width="9.00390625" style="0" bestFit="1" customWidth="1"/>
    <col min="24" max="24" width="10.140625" style="0" customWidth="1"/>
    <col min="25" max="25" width="7.8515625" style="0" customWidth="1"/>
    <col min="26" max="26" width="10.00390625" style="0" customWidth="1"/>
    <col min="27" max="27" width="6.421875" style="0" customWidth="1"/>
    <col min="28" max="28" width="10.140625" style="0" customWidth="1"/>
    <col min="29" max="29" width="6.421875" style="0" customWidth="1"/>
  </cols>
  <sheetData>
    <row r="1" spans="1:29" ht="15.75" thickBot="1">
      <c r="A1" s="120" t="s">
        <v>37</v>
      </c>
      <c r="B1" s="121"/>
      <c r="C1" s="121"/>
      <c r="D1" s="121"/>
      <c r="E1" s="121"/>
      <c r="F1" s="121"/>
      <c r="G1" s="121"/>
      <c r="H1" s="181"/>
      <c r="I1" s="181"/>
      <c r="J1" s="181"/>
      <c r="K1" s="181" t="s">
        <v>97</v>
      </c>
      <c r="L1" s="181"/>
      <c r="M1" s="181"/>
      <c r="N1" s="121"/>
      <c r="O1" s="121"/>
      <c r="P1" s="121"/>
      <c r="Q1" s="121"/>
      <c r="R1" s="122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3.5" customHeight="1" thickBot="1">
      <c r="A2" s="123"/>
      <c r="B2" s="185" t="s">
        <v>35</v>
      </c>
      <c r="C2" s="181"/>
      <c r="D2" s="181"/>
      <c r="E2" s="181"/>
      <c r="F2" s="181"/>
      <c r="G2" s="181"/>
      <c r="H2" s="186"/>
      <c r="I2" s="187" t="s">
        <v>23</v>
      </c>
      <c r="J2" s="188"/>
      <c r="K2" s="188"/>
      <c r="L2" s="188"/>
      <c r="M2" s="188"/>
      <c r="N2" s="188"/>
      <c r="O2" s="188"/>
      <c r="P2" s="188"/>
      <c r="Q2" s="188"/>
      <c r="R2" s="189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3.5" customHeight="1" thickBot="1">
      <c r="A3" s="111" t="s">
        <v>25</v>
      </c>
      <c r="B3" s="204" t="s">
        <v>17</v>
      </c>
      <c r="C3" s="202" t="s">
        <v>38</v>
      </c>
      <c r="D3" s="198" t="s">
        <v>4</v>
      </c>
      <c r="E3" s="198"/>
      <c r="F3" s="199"/>
      <c r="G3" s="206" t="s">
        <v>2</v>
      </c>
      <c r="H3" s="183" t="s">
        <v>88</v>
      </c>
      <c r="I3" s="196" t="s">
        <v>4</v>
      </c>
      <c r="J3" s="196"/>
      <c r="K3" s="196"/>
      <c r="L3" s="196"/>
      <c r="M3" s="196"/>
      <c r="N3" s="196"/>
      <c r="O3" s="197"/>
      <c r="P3" s="99" t="s">
        <v>2</v>
      </c>
      <c r="Q3" s="100" t="s">
        <v>1</v>
      </c>
      <c r="R3" s="101" t="s">
        <v>46</v>
      </c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2.75" customHeight="1" thickBot="1">
      <c r="A4" s="111" t="s">
        <v>26</v>
      </c>
      <c r="B4" s="205"/>
      <c r="C4" s="203"/>
      <c r="D4" s="102" t="s">
        <v>18</v>
      </c>
      <c r="E4" s="103" t="s">
        <v>41</v>
      </c>
      <c r="F4" s="104" t="s">
        <v>49</v>
      </c>
      <c r="G4" s="207"/>
      <c r="H4" s="184"/>
      <c r="I4" s="105" t="s">
        <v>18</v>
      </c>
      <c r="J4" s="106" t="s">
        <v>19</v>
      </c>
      <c r="K4" s="107" t="s">
        <v>20</v>
      </c>
      <c r="L4" s="106" t="s">
        <v>44</v>
      </c>
      <c r="M4" s="106" t="s">
        <v>32</v>
      </c>
      <c r="N4" s="107" t="s">
        <v>21</v>
      </c>
      <c r="O4" s="108" t="s">
        <v>22</v>
      </c>
      <c r="P4" s="109" t="s">
        <v>29</v>
      </c>
      <c r="Q4" s="110" t="s">
        <v>29</v>
      </c>
      <c r="R4" s="110" t="s">
        <v>29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5">
      <c r="A5" s="68" t="s">
        <v>24</v>
      </c>
      <c r="B5" s="69">
        <v>772</v>
      </c>
      <c r="C5" s="70">
        <v>1524</v>
      </c>
      <c r="D5" s="71">
        <v>950</v>
      </c>
      <c r="E5" s="72">
        <v>0</v>
      </c>
      <c r="F5" s="71">
        <v>0</v>
      </c>
      <c r="G5" s="157">
        <v>187.366</v>
      </c>
      <c r="H5" s="178">
        <v>100</v>
      </c>
      <c r="I5" s="170">
        <v>12852.08</v>
      </c>
      <c r="J5" s="74">
        <v>83239.2</v>
      </c>
      <c r="K5" s="73">
        <v>40240.2</v>
      </c>
      <c r="L5" s="75">
        <v>58040</v>
      </c>
      <c r="M5" s="76">
        <v>9616.19</v>
      </c>
      <c r="N5" s="73">
        <v>-0.16</v>
      </c>
      <c r="O5" s="74">
        <v>1313.36</v>
      </c>
      <c r="P5" s="77">
        <v>15935.965</v>
      </c>
      <c r="Q5" s="76">
        <v>754.95</v>
      </c>
      <c r="R5" s="78">
        <v>210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">
      <c r="A6" s="8" t="s">
        <v>50</v>
      </c>
      <c r="B6" s="9">
        <f>B5+1</f>
        <v>773</v>
      </c>
      <c r="C6" s="10"/>
      <c r="D6" s="11"/>
      <c r="E6" s="21">
        <v>11226</v>
      </c>
      <c r="F6" s="11"/>
      <c r="G6" s="50"/>
      <c r="H6" s="12"/>
      <c r="I6" s="51"/>
      <c r="J6" s="13"/>
      <c r="K6" s="14"/>
      <c r="L6" s="51"/>
      <c r="M6" s="52"/>
      <c r="N6" s="14"/>
      <c r="O6" s="13"/>
      <c r="P6" s="12"/>
      <c r="Q6" s="52"/>
      <c r="R6" s="56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5">
      <c r="A7" s="8" t="s">
        <v>96</v>
      </c>
      <c r="B7" s="9">
        <f>B6+1</f>
        <v>774</v>
      </c>
      <c r="C7" s="10"/>
      <c r="D7" s="11">
        <v>250</v>
      </c>
      <c r="E7" s="21"/>
      <c r="F7" s="11"/>
      <c r="G7" s="50"/>
      <c r="H7" s="12"/>
      <c r="I7" s="51"/>
      <c r="J7" s="13"/>
      <c r="K7" s="14"/>
      <c r="L7" s="51"/>
      <c r="M7" s="52"/>
      <c r="N7" s="14"/>
      <c r="O7" s="13"/>
      <c r="P7" s="12"/>
      <c r="Q7" s="52"/>
      <c r="R7" s="56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>
      <c r="A8" s="8"/>
      <c r="B8" s="9">
        <f>B7+1</f>
        <v>775</v>
      </c>
      <c r="C8" s="10"/>
      <c r="D8" s="11"/>
      <c r="E8" s="11"/>
      <c r="F8" s="11"/>
      <c r="G8" s="50"/>
      <c r="H8" s="12"/>
      <c r="I8" s="51"/>
      <c r="J8" s="13"/>
      <c r="K8" s="14"/>
      <c r="L8" s="51"/>
      <c r="M8" s="52"/>
      <c r="N8" s="14"/>
      <c r="O8" s="13"/>
      <c r="P8" s="12"/>
      <c r="Q8" s="52"/>
      <c r="R8" s="56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>
      <c r="A9" s="8"/>
      <c r="B9" s="9">
        <f>B8+1</f>
        <v>776</v>
      </c>
      <c r="C9" s="10"/>
      <c r="D9" s="11"/>
      <c r="E9" s="11"/>
      <c r="F9" s="11"/>
      <c r="G9" s="50"/>
      <c r="H9" s="12"/>
      <c r="I9" s="51"/>
      <c r="J9" s="13"/>
      <c r="K9" s="14"/>
      <c r="L9" s="51"/>
      <c r="M9" s="52"/>
      <c r="N9" s="14"/>
      <c r="O9" s="13"/>
      <c r="P9" s="12"/>
      <c r="Q9" s="52"/>
      <c r="R9" s="56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>
      <c r="A10" s="8"/>
      <c r="B10" s="9">
        <f>B9+1</f>
        <v>777</v>
      </c>
      <c r="C10" s="10"/>
      <c r="D10" s="11"/>
      <c r="E10" s="11"/>
      <c r="F10" s="11"/>
      <c r="G10" s="50"/>
      <c r="H10" s="12"/>
      <c r="I10" s="51"/>
      <c r="J10" s="13"/>
      <c r="K10" s="14"/>
      <c r="L10" s="51"/>
      <c r="M10" s="52"/>
      <c r="N10" s="14"/>
      <c r="O10" s="13"/>
      <c r="P10" s="12"/>
      <c r="Q10" s="52"/>
      <c r="R10" s="56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>
      <c r="A11" s="8"/>
      <c r="B11" s="9">
        <f aca="true" t="shared" si="0" ref="B11:B17">B10+1</f>
        <v>778</v>
      </c>
      <c r="C11" s="10"/>
      <c r="D11" s="11"/>
      <c r="E11" s="11"/>
      <c r="F11" s="11"/>
      <c r="G11" s="50"/>
      <c r="H11" s="12"/>
      <c r="I11" s="51"/>
      <c r="J11" s="13"/>
      <c r="K11" s="14"/>
      <c r="L11" s="51"/>
      <c r="M11" s="52"/>
      <c r="N11" s="14"/>
      <c r="O11" s="13"/>
      <c r="P11" s="12"/>
      <c r="Q11" s="52"/>
      <c r="R11" s="56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>
      <c r="A12" s="8"/>
      <c r="B12" s="9">
        <f t="shared" si="0"/>
        <v>779</v>
      </c>
      <c r="C12" s="10"/>
      <c r="D12" s="11"/>
      <c r="E12" s="11"/>
      <c r="F12" s="11"/>
      <c r="G12" s="50"/>
      <c r="H12" s="12"/>
      <c r="I12" s="51"/>
      <c r="J12" s="13"/>
      <c r="K12" s="14"/>
      <c r="L12" s="51"/>
      <c r="M12" s="52"/>
      <c r="N12" s="14"/>
      <c r="O12" s="13"/>
      <c r="P12" s="12"/>
      <c r="Q12" s="52"/>
      <c r="R12" s="57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>
      <c r="A13" s="8"/>
      <c r="B13" s="9">
        <f t="shared" si="0"/>
        <v>780</v>
      </c>
      <c r="C13" s="10"/>
      <c r="D13" s="11"/>
      <c r="E13" s="11"/>
      <c r="F13" s="11"/>
      <c r="G13" s="50"/>
      <c r="H13" s="12"/>
      <c r="I13" s="51"/>
      <c r="J13" s="13"/>
      <c r="K13" s="14"/>
      <c r="L13" s="51"/>
      <c r="M13" s="52"/>
      <c r="N13" s="14"/>
      <c r="O13" s="13"/>
      <c r="P13" s="12"/>
      <c r="Q13" s="52"/>
      <c r="R13" s="56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>
      <c r="A14" s="8"/>
      <c r="B14" s="9">
        <f t="shared" si="0"/>
        <v>781</v>
      </c>
      <c r="C14" s="10"/>
      <c r="D14" s="11"/>
      <c r="E14" s="11"/>
      <c r="F14" s="11"/>
      <c r="G14" s="50"/>
      <c r="H14" s="12"/>
      <c r="I14" s="51"/>
      <c r="J14" s="13"/>
      <c r="K14" s="14"/>
      <c r="L14" s="51"/>
      <c r="M14" s="52"/>
      <c r="N14" s="14"/>
      <c r="O14" s="13"/>
      <c r="P14" s="12"/>
      <c r="Q14" s="52"/>
      <c r="R14" s="56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>
      <c r="A15" s="8"/>
      <c r="B15" s="9">
        <f t="shared" si="0"/>
        <v>782</v>
      </c>
      <c r="C15" s="10"/>
      <c r="D15" s="11"/>
      <c r="E15" s="11"/>
      <c r="F15" s="11"/>
      <c r="G15" s="50"/>
      <c r="H15" s="12"/>
      <c r="I15" s="51"/>
      <c r="J15" s="13"/>
      <c r="K15" s="14"/>
      <c r="L15" s="51"/>
      <c r="M15" s="52"/>
      <c r="N15" s="14"/>
      <c r="O15" s="13"/>
      <c r="P15" s="12"/>
      <c r="Q15" s="52"/>
      <c r="R15" s="56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">
      <c r="A16" s="8"/>
      <c r="B16" s="9">
        <f t="shared" si="0"/>
        <v>783</v>
      </c>
      <c r="C16" s="10"/>
      <c r="D16" s="11"/>
      <c r="E16" s="21"/>
      <c r="F16" s="11"/>
      <c r="G16" s="50"/>
      <c r="H16" s="12"/>
      <c r="I16" s="51"/>
      <c r="J16" s="13"/>
      <c r="K16" s="14"/>
      <c r="L16" s="51"/>
      <c r="M16" s="52"/>
      <c r="N16" s="14"/>
      <c r="O16" s="13"/>
      <c r="P16" s="12"/>
      <c r="Q16" s="52"/>
      <c r="R16" s="56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.75" thickBot="1">
      <c r="A17" s="8"/>
      <c r="B17" s="9">
        <f t="shared" si="0"/>
        <v>784</v>
      </c>
      <c r="C17" s="10"/>
      <c r="D17" s="11"/>
      <c r="E17" s="21"/>
      <c r="F17" s="11"/>
      <c r="G17" s="50"/>
      <c r="H17" s="12"/>
      <c r="I17" s="51"/>
      <c r="J17" s="13"/>
      <c r="K17" s="14"/>
      <c r="L17" s="51"/>
      <c r="M17" s="52"/>
      <c r="N17" s="14"/>
      <c r="O17" s="13"/>
      <c r="P17" s="12"/>
      <c r="Q17" s="52"/>
      <c r="R17" s="56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.75" thickBot="1">
      <c r="A18" s="192" t="s">
        <v>28</v>
      </c>
      <c r="B18" s="193"/>
      <c r="C18" s="124">
        <f aca="true" t="shared" si="1" ref="C18:R18">SUM(C5:C17)</f>
        <v>1524</v>
      </c>
      <c r="D18" s="112">
        <f t="shared" si="1"/>
        <v>1200</v>
      </c>
      <c r="E18" s="113">
        <f t="shared" si="1"/>
        <v>11226</v>
      </c>
      <c r="F18" s="103">
        <f t="shared" si="1"/>
        <v>0</v>
      </c>
      <c r="G18" s="162">
        <f t="shared" si="1"/>
        <v>187.366</v>
      </c>
      <c r="H18" s="162">
        <f t="shared" si="1"/>
        <v>100</v>
      </c>
      <c r="I18" s="114">
        <f t="shared" si="1"/>
        <v>12852.08</v>
      </c>
      <c r="J18" s="115">
        <f t="shared" si="1"/>
        <v>83239.2</v>
      </c>
      <c r="K18" s="115">
        <f t="shared" si="1"/>
        <v>40240.2</v>
      </c>
      <c r="L18" s="115">
        <f t="shared" si="1"/>
        <v>58040</v>
      </c>
      <c r="M18" s="115">
        <f t="shared" si="1"/>
        <v>9616.19</v>
      </c>
      <c r="N18" s="115">
        <f t="shared" si="1"/>
        <v>-0.16</v>
      </c>
      <c r="O18" s="116">
        <f t="shared" si="1"/>
        <v>1313.36</v>
      </c>
      <c r="P18" s="117">
        <f t="shared" si="1"/>
        <v>15935.965</v>
      </c>
      <c r="Q18" s="118">
        <f t="shared" si="1"/>
        <v>754.95</v>
      </c>
      <c r="R18" s="119">
        <f t="shared" si="1"/>
        <v>210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.75" thickBot="1">
      <c r="A19" s="83" t="s">
        <v>42</v>
      </c>
      <c r="B19" s="84">
        <v>840</v>
      </c>
      <c r="C19" s="84"/>
      <c r="D19" s="85"/>
      <c r="E19" s="85"/>
      <c r="F19" s="85"/>
      <c r="G19" s="86"/>
      <c r="H19" s="89"/>
      <c r="I19" s="169"/>
      <c r="J19" s="88"/>
      <c r="K19" s="87"/>
      <c r="L19" s="87"/>
      <c r="M19" s="88"/>
      <c r="N19" s="87"/>
      <c r="O19" s="88"/>
      <c r="P19" s="89"/>
      <c r="Q19" s="88"/>
      <c r="R19" s="90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">
      <c r="A20" s="49" t="s">
        <v>95</v>
      </c>
      <c r="B20" s="22">
        <f>B19+1</f>
        <v>841</v>
      </c>
      <c r="C20" s="158"/>
      <c r="D20" s="11"/>
      <c r="E20" s="11"/>
      <c r="F20" s="11"/>
      <c r="G20" s="23"/>
      <c r="H20" s="26"/>
      <c r="I20" s="171"/>
      <c r="J20" s="25"/>
      <c r="K20" s="24"/>
      <c r="L20" s="24"/>
      <c r="M20" s="25"/>
      <c r="N20" s="24"/>
      <c r="O20" s="25"/>
      <c r="P20" s="26"/>
      <c r="Q20" s="25"/>
      <c r="R20" s="58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">
      <c r="A21" s="49" t="s">
        <v>51</v>
      </c>
      <c r="B21" s="22">
        <f aca="true" t="shared" si="2" ref="B21:B31">B20+1</f>
        <v>842</v>
      </c>
      <c r="C21" s="159"/>
      <c r="D21" s="28"/>
      <c r="E21" s="28"/>
      <c r="F21" s="28">
        <v>678</v>
      </c>
      <c r="G21" s="29"/>
      <c r="H21" s="32"/>
      <c r="I21" s="172"/>
      <c r="J21" s="31"/>
      <c r="K21" s="30"/>
      <c r="L21" s="30"/>
      <c r="M21" s="31"/>
      <c r="N21" s="30"/>
      <c r="O21" s="31"/>
      <c r="P21" s="32"/>
      <c r="Q21" s="31"/>
      <c r="R21" s="56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">
      <c r="A22" s="49" t="s">
        <v>51</v>
      </c>
      <c r="B22" s="22">
        <f t="shared" si="2"/>
        <v>843</v>
      </c>
      <c r="C22" s="159"/>
      <c r="D22" s="28"/>
      <c r="E22" s="28"/>
      <c r="F22" s="11">
        <v>1189</v>
      </c>
      <c r="G22" s="29"/>
      <c r="H22" s="32"/>
      <c r="I22" s="172"/>
      <c r="J22" s="31"/>
      <c r="K22" s="30"/>
      <c r="L22" s="30"/>
      <c r="M22" s="31"/>
      <c r="N22" s="30"/>
      <c r="O22" s="31"/>
      <c r="P22" s="32"/>
      <c r="Q22" s="31"/>
      <c r="R22" s="56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">
      <c r="A23" s="49" t="s">
        <v>83</v>
      </c>
      <c r="B23" s="22">
        <f t="shared" si="2"/>
        <v>844</v>
      </c>
      <c r="C23" s="159"/>
      <c r="D23" s="28">
        <v>-950</v>
      </c>
      <c r="E23" s="28"/>
      <c r="F23" s="28"/>
      <c r="G23" s="29"/>
      <c r="H23" s="32"/>
      <c r="I23" s="172">
        <v>950</v>
      </c>
      <c r="J23" s="31"/>
      <c r="K23" s="30"/>
      <c r="L23" s="30"/>
      <c r="M23" s="31"/>
      <c r="N23" s="30"/>
      <c r="O23" s="31"/>
      <c r="P23" s="32"/>
      <c r="Q23" s="31"/>
      <c r="R23" s="56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">
      <c r="A24" s="49" t="s">
        <v>84</v>
      </c>
      <c r="B24" s="22">
        <f t="shared" si="2"/>
        <v>845</v>
      </c>
      <c r="C24" s="159"/>
      <c r="D24" s="28"/>
      <c r="E24" s="28">
        <v>-11226</v>
      </c>
      <c r="F24" s="28"/>
      <c r="G24" s="29"/>
      <c r="H24" s="32"/>
      <c r="I24" s="172"/>
      <c r="J24" s="31">
        <v>11226</v>
      </c>
      <c r="K24" s="30"/>
      <c r="L24" s="30"/>
      <c r="M24" s="31"/>
      <c r="N24" s="30"/>
      <c r="O24" s="31"/>
      <c r="P24" s="32"/>
      <c r="Q24" s="31"/>
      <c r="R24" s="56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5">
      <c r="A25" s="49" t="s">
        <v>85</v>
      </c>
      <c r="B25" s="22">
        <f t="shared" si="2"/>
        <v>846</v>
      </c>
      <c r="C25" s="159"/>
      <c r="D25" s="28"/>
      <c r="E25" s="28"/>
      <c r="F25" s="28">
        <v>-1867</v>
      </c>
      <c r="G25" s="29"/>
      <c r="H25" s="32"/>
      <c r="I25" s="172"/>
      <c r="J25" s="31"/>
      <c r="K25" s="30">
        <v>1867</v>
      </c>
      <c r="L25" s="30"/>
      <c r="M25" s="31"/>
      <c r="N25" s="30"/>
      <c r="O25" s="31"/>
      <c r="P25" s="32"/>
      <c r="Q25" s="31"/>
      <c r="R25" s="56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5">
      <c r="A26" s="49" t="s">
        <v>86</v>
      </c>
      <c r="B26" s="22">
        <f t="shared" si="2"/>
        <v>847</v>
      </c>
      <c r="C26" s="159"/>
      <c r="D26" s="28"/>
      <c r="E26" s="28"/>
      <c r="F26" s="28"/>
      <c r="G26" s="29">
        <v>-126</v>
      </c>
      <c r="H26" s="32"/>
      <c r="I26" s="172"/>
      <c r="J26" s="31"/>
      <c r="K26" s="30"/>
      <c r="L26" s="30"/>
      <c r="M26" s="31"/>
      <c r="N26" s="30"/>
      <c r="O26" s="31"/>
      <c r="P26" s="32">
        <v>126</v>
      </c>
      <c r="Q26" s="31"/>
      <c r="R26" s="56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5">
      <c r="A27" s="49" t="s">
        <v>90</v>
      </c>
      <c r="B27" s="22">
        <f t="shared" si="2"/>
        <v>848</v>
      </c>
      <c r="C27" s="159"/>
      <c r="D27" s="28"/>
      <c r="E27" s="28"/>
      <c r="F27" s="28"/>
      <c r="G27" s="29"/>
      <c r="H27" s="32"/>
      <c r="I27" s="172"/>
      <c r="J27" s="31"/>
      <c r="K27" s="30"/>
      <c r="L27" s="30"/>
      <c r="M27" s="31"/>
      <c r="N27" s="30"/>
      <c r="O27" s="31"/>
      <c r="P27" s="32"/>
      <c r="Q27" s="31"/>
      <c r="R27" s="56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5">
      <c r="A28" s="49"/>
      <c r="B28" s="22">
        <f t="shared" si="2"/>
        <v>849</v>
      </c>
      <c r="C28" s="159"/>
      <c r="D28" s="28"/>
      <c r="E28" s="28"/>
      <c r="F28" s="28"/>
      <c r="G28" s="29"/>
      <c r="H28" s="32"/>
      <c r="I28" s="172"/>
      <c r="J28" s="31"/>
      <c r="K28" s="30"/>
      <c r="L28" s="30"/>
      <c r="M28" s="31"/>
      <c r="N28" s="30"/>
      <c r="O28" s="31"/>
      <c r="P28" s="32"/>
      <c r="Q28" s="31"/>
      <c r="R28" s="56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5">
      <c r="A29" s="49"/>
      <c r="B29" s="22">
        <f t="shared" si="2"/>
        <v>850</v>
      </c>
      <c r="C29" s="159"/>
      <c r="D29" s="28"/>
      <c r="E29" s="28"/>
      <c r="F29" s="28"/>
      <c r="G29" s="29"/>
      <c r="H29" s="32"/>
      <c r="I29" s="172"/>
      <c r="J29" s="31"/>
      <c r="K29" s="30"/>
      <c r="L29" s="30"/>
      <c r="M29" s="31"/>
      <c r="N29" s="30"/>
      <c r="O29" s="31"/>
      <c r="P29" s="32"/>
      <c r="Q29" s="31"/>
      <c r="R29" s="56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5">
      <c r="A30" s="49"/>
      <c r="B30" s="22">
        <f t="shared" si="2"/>
        <v>851</v>
      </c>
      <c r="C30" s="159"/>
      <c r="D30" s="28"/>
      <c r="E30" s="28"/>
      <c r="F30" s="28"/>
      <c r="G30" s="29"/>
      <c r="H30" s="32"/>
      <c r="I30" s="172"/>
      <c r="J30" s="31"/>
      <c r="K30" s="30"/>
      <c r="L30" s="30"/>
      <c r="M30" s="31"/>
      <c r="N30" s="30"/>
      <c r="O30" s="31"/>
      <c r="P30" s="32"/>
      <c r="Q30" s="31"/>
      <c r="R30" s="56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5">
      <c r="A31" s="49"/>
      <c r="B31" s="22">
        <f t="shared" si="2"/>
        <v>852</v>
      </c>
      <c r="C31" s="159"/>
      <c r="D31" s="28"/>
      <c r="E31" s="28"/>
      <c r="F31" s="28"/>
      <c r="G31" s="29"/>
      <c r="H31" s="32"/>
      <c r="I31" s="172"/>
      <c r="J31" s="31"/>
      <c r="K31" s="30"/>
      <c r="L31" s="30"/>
      <c r="M31" s="31"/>
      <c r="N31" s="30"/>
      <c r="O31" s="31"/>
      <c r="P31" s="32"/>
      <c r="Q31" s="31"/>
      <c r="R31" s="56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5.75" thickBot="1">
      <c r="A32" s="200" t="s">
        <v>43</v>
      </c>
      <c r="B32" s="201"/>
      <c r="C32" s="160">
        <f aca="true" t="shared" si="3" ref="C32:R32">SUM(C19:C31)</f>
        <v>0</v>
      </c>
      <c r="D32" s="79">
        <f t="shared" si="3"/>
        <v>-950</v>
      </c>
      <c r="E32" s="79">
        <f t="shared" si="3"/>
        <v>-11226</v>
      </c>
      <c r="F32" s="79">
        <f t="shared" si="3"/>
        <v>0</v>
      </c>
      <c r="G32" s="81">
        <f t="shared" si="3"/>
        <v>-126</v>
      </c>
      <c r="H32" s="81">
        <f t="shared" si="3"/>
        <v>0</v>
      </c>
      <c r="I32" s="167">
        <f t="shared" si="3"/>
        <v>950</v>
      </c>
      <c r="J32" s="79">
        <f t="shared" si="3"/>
        <v>11226</v>
      </c>
      <c r="K32" s="79">
        <f t="shared" si="3"/>
        <v>1867</v>
      </c>
      <c r="L32" s="80">
        <f t="shared" si="3"/>
        <v>0</v>
      </c>
      <c r="M32" s="79">
        <f t="shared" si="3"/>
        <v>0</v>
      </c>
      <c r="N32" s="79">
        <f t="shared" si="3"/>
        <v>0</v>
      </c>
      <c r="O32" s="79">
        <f t="shared" si="3"/>
        <v>0</v>
      </c>
      <c r="P32" s="79">
        <f t="shared" si="3"/>
        <v>126</v>
      </c>
      <c r="Q32" s="81">
        <f t="shared" si="3"/>
        <v>0</v>
      </c>
      <c r="R32" s="82">
        <f t="shared" si="3"/>
        <v>0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5.75" thickBot="1">
      <c r="A33" s="33" t="s">
        <v>27</v>
      </c>
      <c r="B33" s="34">
        <v>757</v>
      </c>
      <c r="C33" s="35"/>
      <c r="D33" s="36"/>
      <c r="E33" s="37"/>
      <c r="F33" s="38"/>
      <c r="G33" s="163"/>
      <c r="H33" s="39"/>
      <c r="I33" s="40"/>
      <c r="J33" s="41"/>
      <c r="K33" s="41"/>
      <c r="L33" s="41"/>
      <c r="M33" s="41"/>
      <c r="N33" s="41"/>
      <c r="O33" s="40"/>
      <c r="P33" s="39"/>
      <c r="Q33" s="54"/>
      <c r="R33" s="59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5">
      <c r="A34" s="8" t="s">
        <v>91</v>
      </c>
      <c r="B34" s="42">
        <f aca="true" t="shared" si="4" ref="B34:B45">B33+1</f>
        <v>758</v>
      </c>
      <c r="C34" s="10">
        <v>20</v>
      </c>
      <c r="D34" s="43"/>
      <c r="E34" s="44"/>
      <c r="F34" s="45"/>
      <c r="G34" s="164"/>
      <c r="H34" s="12"/>
      <c r="I34" s="13"/>
      <c r="J34" s="14"/>
      <c r="K34" s="14"/>
      <c r="L34" s="14"/>
      <c r="M34" s="14"/>
      <c r="N34" s="14"/>
      <c r="O34" s="13"/>
      <c r="P34" s="12"/>
      <c r="Q34" s="52"/>
      <c r="R34" s="58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5">
      <c r="A35" s="8" t="s">
        <v>94</v>
      </c>
      <c r="B35" s="46">
        <f t="shared" si="4"/>
        <v>759</v>
      </c>
      <c r="C35" s="27">
        <v>190</v>
      </c>
      <c r="D35" s="15"/>
      <c r="E35" s="16"/>
      <c r="F35" s="17"/>
      <c r="G35" s="165"/>
      <c r="H35" s="18"/>
      <c r="I35" s="19"/>
      <c r="J35" s="20"/>
      <c r="K35" s="20"/>
      <c r="L35" s="20"/>
      <c r="M35" s="20"/>
      <c r="N35" s="20"/>
      <c r="O35" s="19"/>
      <c r="P35" s="18"/>
      <c r="Q35" s="53"/>
      <c r="R35" s="56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5">
      <c r="A36" s="8"/>
      <c r="B36" s="46">
        <f t="shared" si="4"/>
        <v>760</v>
      </c>
      <c r="C36" s="27"/>
      <c r="D36" s="15"/>
      <c r="E36" s="16"/>
      <c r="F36" s="17"/>
      <c r="G36" s="165"/>
      <c r="H36" s="18"/>
      <c r="I36" s="19"/>
      <c r="J36" s="20"/>
      <c r="K36" s="20"/>
      <c r="L36" s="20"/>
      <c r="M36" s="20"/>
      <c r="N36" s="20"/>
      <c r="O36" s="19"/>
      <c r="P36" s="18"/>
      <c r="Q36" s="53"/>
      <c r="R36" s="56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5">
      <c r="A37" s="8"/>
      <c r="B37" s="46">
        <f t="shared" si="4"/>
        <v>761</v>
      </c>
      <c r="C37" s="27"/>
      <c r="D37" s="15"/>
      <c r="E37" s="16"/>
      <c r="F37" s="17"/>
      <c r="G37" s="165"/>
      <c r="H37" s="18"/>
      <c r="I37" s="19"/>
      <c r="J37" s="20"/>
      <c r="K37" s="20"/>
      <c r="L37" s="20"/>
      <c r="M37" s="20"/>
      <c r="N37" s="20"/>
      <c r="O37" s="19"/>
      <c r="P37" s="18"/>
      <c r="Q37" s="53"/>
      <c r="R37" s="56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5">
      <c r="A38" s="8"/>
      <c r="B38" s="46">
        <f t="shared" si="4"/>
        <v>762</v>
      </c>
      <c r="C38" s="27"/>
      <c r="D38" s="15"/>
      <c r="E38" s="16"/>
      <c r="F38" s="17"/>
      <c r="G38" s="165"/>
      <c r="H38" s="18"/>
      <c r="I38" s="19"/>
      <c r="J38" s="20"/>
      <c r="K38" s="20"/>
      <c r="L38" s="20"/>
      <c r="M38" s="20"/>
      <c r="N38" s="20"/>
      <c r="O38" s="19"/>
      <c r="P38" s="18"/>
      <c r="Q38" s="53"/>
      <c r="R38" s="56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5">
      <c r="A39" s="8"/>
      <c r="B39" s="46">
        <f t="shared" si="4"/>
        <v>763</v>
      </c>
      <c r="C39" s="27"/>
      <c r="D39" s="15"/>
      <c r="E39" s="16"/>
      <c r="F39" s="17"/>
      <c r="G39" s="165"/>
      <c r="H39" s="18"/>
      <c r="I39" s="19"/>
      <c r="J39" s="20"/>
      <c r="K39" s="20"/>
      <c r="L39" s="20"/>
      <c r="M39" s="20"/>
      <c r="N39" s="20"/>
      <c r="O39" s="19"/>
      <c r="P39" s="18"/>
      <c r="Q39" s="53"/>
      <c r="R39" s="56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5">
      <c r="A40" s="8"/>
      <c r="B40" s="46">
        <f t="shared" si="4"/>
        <v>764</v>
      </c>
      <c r="C40" s="27"/>
      <c r="D40" s="15"/>
      <c r="E40" s="16"/>
      <c r="F40" s="17"/>
      <c r="G40" s="165"/>
      <c r="H40" s="18"/>
      <c r="I40" s="19"/>
      <c r="J40" s="20"/>
      <c r="K40" s="20"/>
      <c r="L40" s="20"/>
      <c r="M40" s="20"/>
      <c r="N40" s="20"/>
      <c r="O40" s="19"/>
      <c r="P40" s="18"/>
      <c r="Q40" s="53"/>
      <c r="R40" s="56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5">
      <c r="A41" s="8"/>
      <c r="B41" s="46">
        <f t="shared" si="4"/>
        <v>765</v>
      </c>
      <c r="C41" s="27"/>
      <c r="D41" s="15"/>
      <c r="E41" s="16"/>
      <c r="F41" s="17"/>
      <c r="G41" s="165"/>
      <c r="H41" s="18"/>
      <c r="I41" s="19"/>
      <c r="J41" s="20"/>
      <c r="K41" s="20"/>
      <c r="L41" s="20"/>
      <c r="M41" s="20"/>
      <c r="N41" s="20"/>
      <c r="O41" s="19"/>
      <c r="P41" s="18"/>
      <c r="Q41" s="53"/>
      <c r="R41" s="56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5">
      <c r="A42" s="8"/>
      <c r="B42" s="46">
        <f t="shared" si="4"/>
        <v>766</v>
      </c>
      <c r="C42" s="27"/>
      <c r="D42" s="15"/>
      <c r="E42" s="16"/>
      <c r="F42" s="17"/>
      <c r="G42" s="165"/>
      <c r="H42" s="18"/>
      <c r="I42" s="19"/>
      <c r="J42" s="20"/>
      <c r="K42" s="20"/>
      <c r="L42" s="20"/>
      <c r="M42" s="20"/>
      <c r="N42" s="20"/>
      <c r="O42" s="19"/>
      <c r="P42" s="18"/>
      <c r="Q42" s="53"/>
      <c r="R42" s="56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5">
      <c r="A43" s="8"/>
      <c r="B43" s="46">
        <f t="shared" si="4"/>
        <v>767</v>
      </c>
      <c r="C43" s="27"/>
      <c r="D43" s="15"/>
      <c r="E43" s="16"/>
      <c r="F43" s="17"/>
      <c r="G43" s="165"/>
      <c r="H43" s="18"/>
      <c r="I43" s="19"/>
      <c r="J43" s="20"/>
      <c r="K43" s="20"/>
      <c r="L43" s="20"/>
      <c r="M43" s="20"/>
      <c r="N43" s="20"/>
      <c r="O43" s="19"/>
      <c r="P43" s="18"/>
      <c r="Q43" s="53"/>
      <c r="R43" s="56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5">
      <c r="A44" s="8"/>
      <c r="B44" s="46">
        <f t="shared" si="4"/>
        <v>768</v>
      </c>
      <c r="C44" s="27"/>
      <c r="D44" s="15"/>
      <c r="E44" s="16"/>
      <c r="F44" s="17"/>
      <c r="G44" s="165"/>
      <c r="H44" s="18"/>
      <c r="I44" s="19"/>
      <c r="J44" s="20"/>
      <c r="K44" s="20"/>
      <c r="L44" s="20"/>
      <c r="M44" s="20"/>
      <c r="N44" s="20"/>
      <c r="O44" s="19"/>
      <c r="P44" s="18"/>
      <c r="Q44" s="53"/>
      <c r="R44" s="56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5.75" thickBot="1">
      <c r="A45" s="8"/>
      <c r="B45" s="46">
        <f t="shared" si="4"/>
        <v>769</v>
      </c>
      <c r="C45" s="27"/>
      <c r="D45" s="15"/>
      <c r="E45" s="16"/>
      <c r="F45" s="17"/>
      <c r="G45" s="165"/>
      <c r="H45" s="18"/>
      <c r="I45" s="19"/>
      <c r="J45" s="20"/>
      <c r="K45" s="20"/>
      <c r="L45" s="20"/>
      <c r="M45" s="20"/>
      <c r="N45" s="20"/>
      <c r="O45" s="19"/>
      <c r="P45" s="18"/>
      <c r="Q45" s="53"/>
      <c r="R45" s="56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18" ht="15.75" thickBot="1">
      <c r="A46" s="190" t="s">
        <v>30</v>
      </c>
      <c r="B46" s="191"/>
      <c r="C46" s="47">
        <f aca="true" t="shared" si="5" ref="C46:R46">SUM(C33:C45)</f>
        <v>210</v>
      </c>
      <c r="D46" s="47">
        <f t="shared" si="5"/>
        <v>0</v>
      </c>
      <c r="E46" s="47">
        <f t="shared" si="5"/>
        <v>0</v>
      </c>
      <c r="F46" s="47">
        <f t="shared" si="5"/>
        <v>0</v>
      </c>
      <c r="G46" s="55">
        <f t="shared" si="5"/>
        <v>0</v>
      </c>
      <c r="H46" s="55">
        <f t="shared" si="5"/>
        <v>0</v>
      </c>
      <c r="I46" s="168">
        <f t="shared" si="5"/>
        <v>0</v>
      </c>
      <c r="J46" s="47">
        <f t="shared" si="5"/>
        <v>0</v>
      </c>
      <c r="K46" s="47">
        <f t="shared" si="5"/>
        <v>0</v>
      </c>
      <c r="L46" s="48">
        <f t="shared" si="5"/>
        <v>0</v>
      </c>
      <c r="M46" s="47">
        <f t="shared" si="5"/>
        <v>0</v>
      </c>
      <c r="N46" s="47">
        <f t="shared" si="5"/>
        <v>0</v>
      </c>
      <c r="O46" s="47">
        <f t="shared" si="5"/>
        <v>0</v>
      </c>
      <c r="P46" s="47">
        <f t="shared" si="5"/>
        <v>0</v>
      </c>
      <c r="Q46" s="55">
        <f t="shared" si="5"/>
        <v>0</v>
      </c>
      <c r="R46" s="60">
        <f t="shared" si="5"/>
        <v>0</v>
      </c>
    </row>
    <row r="47" spans="1:18" ht="15.75" thickBot="1">
      <c r="A47" s="194" t="s">
        <v>31</v>
      </c>
      <c r="B47" s="195"/>
      <c r="C47" s="85">
        <f aca="true" t="shared" si="6" ref="C47:R47">C18+C32-C46</f>
        <v>1314</v>
      </c>
      <c r="D47" s="85">
        <f t="shared" si="6"/>
        <v>250</v>
      </c>
      <c r="E47" s="85">
        <f t="shared" si="6"/>
        <v>0</v>
      </c>
      <c r="F47" s="85">
        <f t="shared" si="6"/>
        <v>0</v>
      </c>
      <c r="G47" s="166">
        <f t="shared" si="6"/>
        <v>61.366000000000014</v>
      </c>
      <c r="H47" s="87">
        <f t="shared" si="6"/>
        <v>100</v>
      </c>
      <c r="I47" s="169">
        <f t="shared" si="6"/>
        <v>13802.08</v>
      </c>
      <c r="J47" s="87">
        <f t="shared" si="6"/>
        <v>94465.2</v>
      </c>
      <c r="K47" s="87">
        <f t="shared" si="6"/>
        <v>42107.2</v>
      </c>
      <c r="L47" s="87">
        <f t="shared" si="6"/>
        <v>58040</v>
      </c>
      <c r="M47" s="87">
        <f t="shared" si="6"/>
        <v>9616.19</v>
      </c>
      <c r="N47" s="87">
        <f t="shared" si="6"/>
        <v>-0.16</v>
      </c>
      <c r="O47" s="87">
        <f t="shared" si="6"/>
        <v>1313.36</v>
      </c>
      <c r="P47" s="89">
        <f t="shared" si="6"/>
        <v>16061.965</v>
      </c>
      <c r="Q47" s="91">
        <f t="shared" si="6"/>
        <v>754.95</v>
      </c>
      <c r="R47" s="92">
        <f t="shared" si="6"/>
        <v>210</v>
      </c>
    </row>
    <row r="48" ht="12.75"/>
    <row r="49" ht="12.75"/>
    <row r="50" spans="1:17" ht="24.75">
      <c r="A50" s="4"/>
      <c r="O50" s="182" t="s">
        <v>34</v>
      </c>
      <c r="P50" s="182"/>
      <c r="Q50" s="182"/>
    </row>
    <row r="51" spans="1:17" ht="24.75">
      <c r="A51" s="4" t="s">
        <v>36</v>
      </c>
      <c r="O51" s="182" t="s">
        <v>33</v>
      </c>
      <c r="P51" s="182"/>
      <c r="Q51" s="182"/>
    </row>
    <row r="52" ht="12.75"/>
    <row r="53" ht="12.75">
      <c r="B53" s="156"/>
    </row>
    <row r="54" ht="12.75"/>
    <row r="55" ht="12.75"/>
    <row r="223" ht="12.75">
      <c r="D223" s="7" t="s">
        <v>3</v>
      </c>
    </row>
  </sheetData>
  <sheetProtection/>
  <mergeCells count="16">
    <mergeCell ref="O51:Q51"/>
    <mergeCell ref="A46:B46"/>
    <mergeCell ref="A18:B18"/>
    <mergeCell ref="A47:B47"/>
    <mergeCell ref="I3:O3"/>
    <mergeCell ref="D3:F3"/>
    <mergeCell ref="A32:B32"/>
    <mergeCell ref="C3:C4"/>
    <mergeCell ref="B3:B4"/>
    <mergeCell ref="G3:G4"/>
    <mergeCell ref="K1:M1"/>
    <mergeCell ref="O50:Q50"/>
    <mergeCell ref="H3:H4"/>
    <mergeCell ref="H1:J1"/>
    <mergeCell ref="B2:H2"/>
    <mergeCell ref="I2:R2"/>
  </mergeCells>
  <printOptions horizontalCentered="1" verticalCentered="1"/>
  <pageMargins left="0.15748031496062992" right="0.31496062992125984" top="0.26" bottom="0.45" header="0.31496062992125984" footer="0.31496062992125984"/>
  <pageSetup fitToHeight="1" fitToWidth="1" horizontalDpi="600" verticalDpi="600" orientation="landscape" paperSize="9" scale="7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16.00390625" style="0" customWidth="1"/>
    <col min="2" max="2" width="29.00390625" style="0" customWidth="1"/>
    <col min="3" max="3" width="10.421875" style="0" customWidth="1"/>
    <col min="8" max="8" width="10.7109375" style="0" bestFit="1" customWidth="1"/>
    <col min="10" max="10" width="19.28125" style="0" customWidth="1"/>
    <col min="11" max="11" width="18.57421875" style="0" customWidth="1"/>
    <col min="12" max="13" width="9.140625" style="0" customWidth="1"/>
  </cols>
  <sheetData>
    <row r="1" spans="1:11" ht="19.5">
      <c r="A1" s="63" t="s">
        <v>67</v>
      </c>
      <c r="B1" s="63" t="s">
        <v>39</v>
      </c>
      <c r="C1" s="173" t="s">
        <v>17</v>
      </c>
      <c r="F1" s="93" t="s">
        <v>71</v>
      </c>
      <c r="G1" s="180" t="s">
        <v>1</v>
      </c>
      <c r="H1" s="94" t="s">
        <v>73</v>
      </c>
      <c r="I1" s="94" t="s">
        <v>4</v>
      </c>
      <c r="J1" s="94" t="s">
        <v>0</v>
      </c>
      <c r="K1" s="95" t="s">
        <v>15</v>
      </c>
    </row>
    <row r="2" spans="1:11" ht="19.5">
      <c r="A2" s="64">
        <f>'التقرير اليومي'!D47</f>
        <v>250</v>
      </c>
      <c r="B2" s="62" t="s">
        <v>53</v>
      </c>
      <c r="C2" s="174">
        <v>101001</v>
      </c>
      <c r="F2" s="98"/>
      <c r="G2" s="98">
        <v>-100</v>
      </c>
      <c r="H2" s="177"/>
      <c r="I2" s="98"/>
      <c r="J2" s="96" t="s">
        <v>93</v>
      </c>
      <c r="K2" s="96" t="s">
        <v>92</v>
      </c>
    </row>
    <row r="3" spans="1:11" ht="19.5">
      <c r="A3" s="65">
        <f>'التقرير اليومي'!G47</f>
        <v>61.366000000000014</v>
      </c>
      <c r="B3" s="62" t="s">
        <v>52</v>
      </c>
      <c r="C3" s="174">
        <v>101002</v>
      </c>
      <c r="F3" s="98"/>
      <c r="G3" s="98"/>
      <c r="H3" s="177"/>
      <c r="I3" s="98">
        <v>150</v>
      </c>
      <c r="J3" s="96" t="s">
        <v>74</v>
      </c>
      <c r="K3" s="96" t="s">
        <v>16</v>
      </c>
    </row>
    <row r="4" spans="1:11" ht="19.5">
      <c r="A4" s="65">
        <f>'التقرير اليومي'!H47</f>
        <v>100</v>
      </c>
      <c r="B4" s="62" t="s">
        <v>89</v>
      </c>
      <c r="C4" s="174">
        <v>101003</v>
      </c>
      <c r="F4" s="98"/>
      <c r="G4" s="98"/>
      <c r="H4" s="177"/>
      <c r="I4" s="98"/>
      <c r="J4" s="96"/>
      <c r="K4" s="96"/>
    </row>
    <row r="5" spans="1:11" ht="19.5">
      <c r="A5" s="64">
        <f>'التقرير اليومي'!C47</f>
        <v>1314</v>
      </c>
      <c r="B5" s="62" t="s">
        <v>40</v>
      </c>
      <c r="C5" s="174">
        <v>101005</v>
      </c>
      <c r="F5" s="98"/>
      <c r="G5" s="98"/>
      <c r="H5" s="177"/>
      <c r="I5" s="98"/>
      <c r="J5" s="96"/>
      <c r="K5" s="96"/>
    </row>
    <row r="6" spans="1:11" ht="19.5">
      <c r="A6" s="64">
        <f>'التقرير اليومي'!E47</f>
        <v>0</v>
      </c>
      <c r="B6" s="62" t="s">
        <v>54</v>
      </c>
      <c r="C6" s="174">
        <v>101009</v>
      </c>
      <c r="F6" s="98"/>
      <c r="G6" s="98"/>
      <c r="H6" s="177"/>
      <c r="I6" s="98"/>
      <c r="J6" s="96"/>
      <c r="K6" s="96"/>
    </row>
    <row r="7" spans="1:11" ht="19.5">
      <c r="A7" s="64">
        <v>-9439</v>
      </c>
      <c r="B7" s="62" t="s">
        <v>55</v>
      </c>
      <c r="C7" s="174">
        <v>101010</v>
      </c>
      <c r="D7" s="2"/>
      <c r="E7" s="2"/>
      <c r="F7" s="98"/>
      <c r="G7" s="98"/>
      <c r="H7" s="177"/>
      <c r="I7" s="98"/>
      <c r="J7" s="96"/>
      <c r="K7" s="96"/>
    </row>
    <row r="8" spans="1:11" ht="19.5">
      <c r="A8" s="64">
        <f>'التقرير اليومي'!F47</f>
        <v>0</v>
      </c>
      <c r="B8" s="62" t="s">
        <v>56</v>
      </c>
      <c r="C8" s="174">
        <v>101011</v>
      </c>
      <c r="D8" s="2"/>
      <c r="E8" s="2"/>
      <c r="F8" s="98"/>
      <c r="G8" s="98"/>
      <c r="H8" s="177"/>
      <c r="I8" s="98"/>
      <c r="J8" s="96"/>
      <c r="K8" s="96"/>
    </row>
    <row r="9" spans="1:11" ht="19.5">
      <c r="A9" s="65">
        <f>'التقرير اليومي'!I47</f>
        <v>13802.08</v>
      </c>
      <c r="B9" s="62" t="s">
        <v>57</v>
      </c>
      <c r="C9" s="174">
        <v>102001</v>
      </c>
      <c r="D9" s="2"/>
      <c r="E9" s="2"/>
      <c r="F9" s="98"/>
      <c r="G9" s="98"/>
      <c r="H9" s="177"/>
      <c r="I9" s="98"/>
      <c r="J9" s="96"/>
      <c r="K9" s="96"/>
    </row>
    <row r="10" spans="1:11" ht="19.5">
      <c r="A10" s="65">
        <f>'التقرير اليومي'!P47</f>
        <v>16061.965</v>
      </c>
      <c r="B10" s="62" t="s">
        <v>58</v>
      </c>
      <c r="C10" s="174">
        <v>102002</v>
      </c>
      <c r="D10" s="2"/>
      <c r="E10" s="2"/>
      <c r="F10" s="97"/>
      <c r="G10" s="97"/>
      <c r="H10" s="97"/>
      <c r="I10" s="97">
        <f>SUM(I2:I9)</f>
        <v>150</v>
      </c>
      <c r="J10" s="97"/>
      <c r="K10" s="97" t="s">
        <v>13</v>
      </c>
    </row>
    <row r="11" spans="1:10" ht="19.5">
      <c r="A11" s="65">
        <f>'التقرير اليومي'!Q47</f>
        <v>754.95</v>
      </c>
      <c r="B11" s="62" t="s">
        <v>59</v>
      </c>
      <c r="C11" s="174">
        <v>102003</v>
      </c>
      <c r="D11" s="2"/>
      <c r="E11" s="2"/>
      <c r="F11" s="61"/>
      <c r="G11" s="61"/>
      <c r="H11" s="61"/>
      <c r="I11" s="61"/>
      <c r="J11" s="2"/>
    </row>
    <row r="12" spans="1:10" ht="19.5">
      <c r="A12" s="65">
        <f>'التقرير اليومي'!R47</f>
        <v>210</v>
      </c>
      <c r="B12" s="62" t="s">
        <v>60</v>
      </c>
      <c r="C12" s="174">
        <v>102004</v>
      </c>
      <c r="D12" s="2"/>
      <c r="E12" s="2"/>
      <c r="F12" s="61"/>
      <c r="G12" s="61"/>
      <c r="H12" s="61"/>
      <c r="I12" s="61"/>
      <c r="J12" s="2"/>
    </row>
    <row r="13" spans="1:10" ht="19.5">
      <c r="A13" s="65">
        <f>'التقرير اليومي'!K47</f>
        <v>42107.2</v>
      </c>
      <c r="B13" s="62" t="s">
        <v>61</v>
      </c>
      <c r="C13" s="174">
        <v>102023</v>
      </c>
      <c r="D13" s="2"/>
      <c r="E13" s="2"/>
      <c r="F13" s="61"/>
      <c r="G13" s="61"/>
      <c r="H13" s="61"/>
      <c r="I13" s="61"/>
      <c r="J13" s="2"/>
    </row>
    <row r="14" spans="1:10" ht="19.5">
      <c r="A14" s="65">
        <f>'التقرير اليومي'!M47</f>
        <v>9616.19</v>
      </c>
      <c r="B14" s="62" t="s">
        <v>62</v>
      </c>
      <c r="C14" s="174">
        <v>102024</v>
      </c>
      <c r="D14" s="2"/>
      <c r="E14" s="2"/>
      <c r="F14" s="61"/>
      <c r="G14" s="61"/>
      <c r="H14" s="61"/>
      <c r="I14" s="61"/>
      <c r="J14" s="2"/>
    </row>
    <row r="15" spans="1:10" ht="19.5">
      <c r="A15" s="65">
        <f>'التقرير اليومي'!N47</f>
        <v>-0.16</v>
      </c>
      <c r="B15" s="62" t="s">
        <v>63</v>
      </c>
      <c r="C15" s="174">
        <v>102025</v>
      </c>
      <c r="D15" s="2"/>
      <c r="E15" s="2"/>
      <c r="F15" s="61"/>
      <c r="G15" s="61"/>
      <c r="H15" s="61"/>
      <c r="I15" s="61"/>
      <c r="J15" s="2"/>
    </row>
    <row r="16" spans="1:10" ht="19.5">
      <c r="A16" s="65">
        <f>'التقرير اليومي'!O47</f>
        <v>1313.36</v>
      </c>
      <c r="B16" s="62" t="s">
        <v>64</v>
      </c>
      <c r="C16" s="174">
        <v>102026</v>
      </c>
      <c r="D16" s="2"/>
      <c r="E16" s="2"/>
      <c r="F16" s="61"/>
      <c r="G16" s="61"/>
      <c r="H16" s="61"/>
      <c r="I16" s="61"/>
      <c r="J16" s="2"/>
    </row>
    <row r="17" spans="1:10" ht="19.5">
      <c r="A17" s="65">
        <f>'التقرير اليومي'!J47</f>
        <v>94465.2</v>
      </c>
      <c r="B17" s="62" t="s">
        <v>65</v>
      </c>
      <c r="C17" s="174">
        <v>102027</v>
      </c>
      <c r="D17" s="2"/>
      <c r="E17" s="2"/>
      <c r="F17" s="61"/>
      <c r="G17" s="61"/>
      <c r="H17" s="61"/>
      <c r="I17" s="61"/>
      <c r="J17" s="2"/>
    </row>
    <row r="18" spans="1:3" ht="23.25" customHeight="1">
      <c r="A18" s="65">
        <f>'التقرير اليومي'!L47</f>
        <v>58040</v>
      </c>
      <c r="B18" s="62" t="s">
        <v>66</v>
      </c>
      <c r="C18" s="174">
        <v>102028</v>
      </c>
    </row>
    <row r="19" spans="1:3" ht="23.25" customHeight="1">
      <c r="A19" s="66">
        <f>A2+A3*5.5+A5+A6+A7+A8+A9+A10*5.5+A11*4+A12*4.5+A13+A14+A15+A16+A17+A18+A4*4</f>
        <v>304511.99049999996</v>
      </c>
      <c r="B19" s="67" t="s">
        <v>68</v>
      </c>
      <c r="C19" s="17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E40" sqref="E40"/>
    </sheetView>
  </sheetViews>
  <sheetFormatPr defaultColWidth="9.140625" defaultRowHeight="12.75"/>
  <cols>
    <col min="4" max="4" width="8.7109375" style="0" customWidth="1"/>
    <col min="13" max="13" width="8.7109375" style="0" customWidth="1"/>
    <col min="14" max="14" width="8.140625" style="0" customWidth="1"/>
    <col min="15" max="15" width="7.7109375" style="0" customWidth="1"/>
  </cols>
  <sheetData>
    <row r="1" spans="1:15" ht="15">
      <c r="A1" s="132" t="s">
        <v>10</v>
      </c>
      <c r="B1" s="133" t="s">
        <v>9</v>
      </c>
      <c r="C1" s="134" t="s">
        <v>12</v>
      </c>
      <c r="D1" s="210" t="s">
        <v>10</v>
      </c>
      <c r="E1" s="211"/>
      <c r="F1" s="212"/>
      <c r="G1" s="213" t="s">
        <v>75</v>
      </c>
      <c r="H1" s="214"/>
      <c r="I1" s="215"/>
      <c r="J1" s="216" t="s">
        <v>45</v>
      </c>
      <c r="K1" s="217"/>
      <c r="L1" s="217"/>
      <c r="M1" s="135" t="s">
        <v>5</v>
      </c>
      <c r="N1" s="135" t="s">
        <v>6</v>
      </c>
      <c r="O1" s="135" t="s">
        <v>76</v>
      </c>
    </row>
    <row r="2" spans="1:15" ht="15">
      <c r="A2" s="136"/>
      <c r="B2" s="137">
        <v>11226</v>
      </c>
      <c r="C2" s="155"/>
      <c r="D2" s="138">
        <f>E2*F2</f>
        <v>0</v>
      </c>
      <c r="E2" s="139"/>
      <c r="F2" s="140">
        <v>200</v>
      </c>
      <c r="G2" s="141">
        <f>H2*I2</f>
        <v>3400</v>
      </c>
      <c r="H2" s="139">
        <v>17</v>
      </c>
      <c r="I2" s="142">
        <v>200</v>
      </c>
      <c r="J2" s="143">
        <f>K2*L2</f>
        <v>0</v>
      </c>
      <c r="K2" s="139"/>
      <c r="L2" s="144">
        <v>200</v>
      </c>
      <c r="M2" s="135">
        <f>N2*O2</f>
        <v>3400</v>
      </c>
      <c r="N2" s="135">
        <f>K2+H2+E2</f>
        <v>17</v>
      </c>
      <c r="O2" s="135">
        <v>200</v>
      </c>
    </row>
    <row r="3" spans="1:15" ht="15">
      <c r="A3" s="136"/>
      <c r="B3" s="137"/>
      <c r="C3" s="155"/>
      <c r="D3" s="138">
        <f aca="true" t="shared" si="0" ref="D3:D9">E3*F3</f>
        <v>0</v>
      </c>
      <c r="E3" s="139"/>
      <c r="F3" s="140">
        <v>100</v>
      </c>
      <c r="G3" s="141">
        <f aca="true" t="shared" si="1" ref="G3:G9">H3*I3</f>
        <v>6800</v>
      </c>
      <c r="H3" s="139">
        <v>68</v>
      </c>
      <c r="I3" s="142">
        <v>100</v>
      </c>
      <c r="J3" s="143">
        <f aca="true" t="shared" si="2" ref="J3:J9">K3*L3</f>
        <v>0</v>
      </c>
      <c r="K3" s="139"/>
      <c r="L3" s="144">
        <v>100</v>
      </c>
      <c r="M3" s="135">
        <f aca="true" t="shared" si="3" ref="M3:M9">N3*O3</f>
        <v>6800</v>
      </c>
      <c r="N3" s="135">
        <f aca="true" t="shared" si="4" ref="N3:N9">K3+H3+E3</f>
        <v>68</v>
      </c>
      <c r="O3" s="135">
        <v>100</v>
      </c>
    </row>
    <row r="4" spans="1:15" ht="15">
      <c r="A4" s="136"/>
      <c r="B4" s="137"/>
      <c r="C4" s="155"/>
      <c r="D4" s="138">
        <f t="shared" si="0"/>
        <v>0</v>
      </c>
      <c r="E4" s="139"/>
      <c r="F4" s="140">
        <v>50</v>
      </c>
      <c r="G4" s="141">
        <f t="shared" si="1"/>
        <v>2150</v>
      </c>
      <c r="H4" s="139">
        <v>43</v>
      </c>
      <c r="I4" s="142">
        <v>50</v>
      </c>
      <c r="J4" s="143">
        <f t="shared" si="2"/>
        <v>-200</v>
      </c>
      <c r="K4" s="139">
        <v>-4</v>
      </c>
      <c r="L4" s="144">
        <v>50</v>
      </c>
      <c r="M4" s="135">
        <f t="shared" si="3"/>
        <v>1950</v>
      </c>
      <c r="N4" s="135">
        <f t="shared" si="4"/>
        <v>39</v>
      </c>
      <c r="O4" s="135">
        <v>50</v>
      </c>
    </row>
    <row r="5" spans="1:15" ht="15">
      <c r="A5" s="141">
        <f>SUM(A2:A4)</f>
        <v>0</v>
      </c>
      <c r="B5" s="142">
        <f>SUM(B2:B4)</f>
        <v>11226</v>
      </c>
      <c r="C5" s="155"/>
      <c r="D5" s="138">
        <f t="shared" si="0"/>
        <v>0</v>
      </c>
      <c r="E5" s="139"/>
      <c r="F5" s="140">
        <v>20</v>
      </c>
      <c r="G5" s="141">
        <f t="shared" si="1"/>
        <v>0</v>
      </c>
      <c r="H5" s="139"/>
      <c r="I5" s="142">
        <v>20</v>
      </c>
      <c r="J5" s="143">
        <f t="shared" si="2"/>
        <v>0</v>
      </c>
      <c r="K5" s="139"/>
      <c r="L5" s="144">
        <v>20</v>
      </c>
      <c r="M5" s="135">
        <f t="shared" si="3"/>
        <v>0</v>
      </c>
      <c r="N5" s="135">
        <f t="shared" si="4"/>
        <v>0</v>
      </c>
      <c r="O5" s="135">
        <v>20</v>
      </c>
    </row>
    <row r="6" spans="1:15" ht="15">
      <c r="A6" s="136"/>
      <c r="B6" s="137">
        <v>678</v>
      </c>
      <c r="C6" s="155"/>
      <c r="D6" s="138">
        <f t="shared" si="0"/>
        <v>0</v>
      </c>
      <c r="E6" s="139"/>
      <c r="F6" s="140">
        <v>10</v>
      </c>
      <c r="G6" s="141">
        <f t="shared" si="1"/>
        <v>1000</v>
      </c>
      <c r="H6" s="139">
        <v>100</v>
      </c>
      <c r="I6" s="142">
        <v>10</v>
      </c>
      <c r="J6" s="143">
        <f t="shared" si="2"/>
        <v>0</v>
      </c>
      <c r="K6" s="139"/>
      <c r="L6" s="144">
        <v>10</v>
      </c>
      <c r="M6" s="135">
        <f t="shared" si="3"/>
        <v>1000</v>
      </c>
      <c r="N6" s="135">
        <f t="shared" si="4"/>
        <v>100</v>
      </c>
      <c r="O6" s="135">
        <v>10</v>
      </c>
    </row>
    <row r="7" spans="1:15" ht="15">
      <c r="A7" s="136"/>
      <c r="B7" s="137">
        <v>1189</v>
      </c>
      <c r="C7" s="155"/>
      <c r="D7" s="138">
        <f t="shared" si="0"/>
        <v>0</v>
      </c>
      <c r="E7" s="139"/>
      <c r="F7" s="140">
        <v>5</v>
      </c>
      <c r="G7" s="141">
        <f t="shared" si="1"/>
        <v>500</v>
      </c>
      <c r="H7" s="139">
        <v>100</v>
      </c>
      <c r="I7" s="142">
        <v>5</v>
      </c>
      <c r="J7" s="143">
        <f t="shared" si="2"/>
        <v>0</v>
      </c>
      <c r="K7" s="139"/>
      <c r="L7" s="144">
        <v>5</v>
      </c>
      <c r="M7" s="135">
        <f t="shared" si="3"/>
        <v>500</v>
      </c>
      <c r="N7" s="135">
        <f t="shared" si="4"/>
        <v>100</v>
      </c>
      <c r="O7" s="135">
        <v>5</v>
      </c>
    </row>
    <row r="8" spans="1:15" ht="15">
      <c r="A8" s="136"/>
      <c r="B8" s="137"/>
      <c r="C8" s="155"/>
      <c r="D8" s="138">
        <f t="shared" si="0"/>
        <v>0</v>
      </c>
      <c r="E8" s="139"/>
      <c r="F8" s="140">
        <v>2</v>
      </c>
      <c r="G8" s="141">
        <f t="shared" si="1"/>
        <v>0</v>
      </c>
      <c r="H8" s="139"/>
      <c r="I8" s="142">
        <v>2</v>
      </c>
      <c r="J8" s="143">
        <f t="shared" si="2"/>
        <v>0</v>
      </c>
      <c r="K8" s="139"/>
      <c r="L8" s="144">
        <v>2</v>
      </c>
      <c r="M8" s="135">
        <f t="shared" si="3"/>
        <v>0</v>
      </c>
      <c r="N8" s="135">
        <f t="shared" si="4"/>
        <v>0</v>
      </c>
      <c r="O8" s="135">
        <v>2</v>
      </c>
    </row>
    <row r="9" spans="1:15" ht="15">
      <c r="A9" s="136"/>
      <c r="B9" s="137"/>
      <c r="C9" s="155"/>
      <c r="D9" s="138">
        <f t="shared" si="0"/>
        <v>0</v>
      </c>
      <c r="E9" s="139"/>
      <c r="F9" s="140">
        <v>1</v>
      </c>
      <c r="G9" s="141">
        <f t="shared" si="1"/>
        <v>900</v>
      </c>
      <c r="H9" s="139">
        <v>900</v>
      </c>
      <c r="I9" s="142">
        <v>1</v>
      </c>
      <c r="J9" s="143">
        <f t="shared" si="2"/>
        <v>0</v>
      </c>
      <c r="K9" s="139"/>
      <c r="L9" s="144">
        <v>1</v>
      </c>
      <c r="M9" s="135">
        <f t="shared" si="3"/>
        <v>900</v>
      </c>
      <c r="N9" s="135">
        <f t="shared" si="4"/>
        <v>900</v>
      </c>
      <c r="O9" s="135">
        <v>1</v>
      </c>
    </row>
    <row r="10" spans="1:15" ht="15">
      <c r="A10" s="136"/>
      <c r="B10" s="137"/>
      <c r="C10" s="155"/>
      <c r="D10" s="138">
        <f>E10</f>
        <v>0</v>
      </c>
      <c r="E10" s="139"/>
      <c r="F10" s="140" t="s">
        <v>14</v>
      </c>
      <c r="G10" s="141">
        <f>H10</f>
        <v>0</v>
      </c>
      <c r="H10" s="139"/>
      <c r="I10" s="142" t="s">
        <v>14</v>
      </c>
      <c r="J10" s="143">
        <f>K10</f>
        <v>0</v>
      </c>
      <c r="K10" s="139"/>
      <c r="L10" s="144" t="s">
        <v>14</v>
      </c>
      <c r="M10" s="135">
        <f>N10</f>
        <v>0</v>
      </c>
      <c r="N10" s="135">
        <f>C11</f>
        <v>0</v>
      </c>
      <c r="O10" s="135" t="s">
        <v>14</v>
      </c>
    </row>
    <row r="11" spans="1:15" ht="15.75" thickBot="1">
      <c r="A11" s="145">
        <f>SUM(A6:A10)</f>
        <v>0</v>
      </c>
      <c r="B11" s="146">
        <f>SUM(B6:B10)</f>
        <v>1867</v>
      </c>
      <c r="C11" s="147">
        <f>SUM(C2:C10)</f>
        <v>0</v>
      </c>
      <c r="D11" s="148">
        <f>SUM(D2:D10)</f>
        <v>0</v>
      </c>
      <c r="E11" s="218" t="s">
        <v>13</v>
      </c>
      <c r="F11" s="219"/>
      <c r="G11" s="149">
        <f>SUM(G2:G10)</f>
        <v>14750</v>
      </c>
      <c r="H11" s="220" t="s">
        <v>13</v>
      </c>
      <c r="I11" s="221"/>
      <c r="J11" s="150">
        <f>SUM(J2:J10)</f>
        <v>-200</v>
      </c>
      <c r="K11" s="222" t="s">
        <v>13</v>
      </c>
      <c r="L11" s="223"/>
      <c r="M11" s="151">
        <f>SUM(M2:M10)</f>
        <v>14550</v>
      </c>
      <c r="N11" s="208" t="s">
        <v>13</v>
      </c>
      <c r="O11" s="209"/>
    </row>
    <row r="12" spans="1:15" ht="15">
      <c r="A12" s="7"/>
      <c r="B12" s="7"/>
      <c r="C12" s="7"/>
      <c r="D12" s="151">
        <f>A11+A5</f>
        <v>0</v>
      </c>
      <c r="E12" s="208" t="s">
        <v>77</v>
      </c>
      <c r="F12" s="209"/>
      <c r="G12" s="152">
        <f>B11+B5</f>
        <v>13093</v>
      </c>
      <c r="H12" s="224" t="s">
        <v>77</v>
      </c>
      <c r="I12" s="225"/>
      <c r="J12" s="153">
        <f>'التقرير اليومي'!D47</f>
        <v>250</v>
      </c>
      <c r="K12" s="226" t="s">
        <v>77</v>
      </c>
      <c r="L12" s="227"/>
      <c r="M12" s="229" t="s">
        <v>78</v>
      </c>
      <c r="N12" s="230"/>
      <c r="O12" s="231"/>
    </row>
    <row r="13" spans="1:15" ht="15">
      <c r="A13" s="7"/>
      <c r="B13" s="7"/>
      <c r="C13" s="7"/>
      <c r="D13" s="151">
        <f>D11-D12</f>
        <v>0</v>
      </c>
      <c r="E13" s="208" t="s">
        <v>8</v>
      </c>
      <c r="F13" s="209"/>
      <c r="G13" s="152">
        <f>G11-G12</f>
        <v>1657</v>
      </c>
      <c r="H13" s="224" t="s">
        <v>8</v>
      </c>
      <c r="I13" s="225"/>
      <c r="J13" s="153">
        <f>J11-J12</f>
        <v>-450</v>
      </c>
      <c r="K13" s="226" t="s">
        <v>8</v>
      </c>
      <c r="L13" s="227"/>
      <c r="M13" s="154">
        <f>A15</f>
        <v>250</v>
      </c>
      <c r="N13" s="229" t="s">
        <v>79</v>
      </c>
      <c r="O13" s="231"/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54">
        <f>A16</f>
        <v>0</v>
      </c>
      <c r="N14" s="229" t="s">
        <v>80</v>
      </c>
      <c r="O14" s="231"/>
    </row>
    <row r="15" spans="1:15" ht="15">
      <c r="A15" s="153">
        <f>'التقرير اليومي'!D47</f>
        <v>250</v>
      </c>
      <c r="B15" s="153" t="s">
        <v>18</v>
      </c>
      <c r="C15" s="153"/>
      <c r="D15" s="7"/>
      <c r="E15" s="7"/>
      <c r="F15" s="7"/>
      <c r="G15" s="7"/>
      <c r="H15" s="7"/>
      <c r="I15" s="7"/>
      <c r="J15" s="7"/>
      <c r="K15" s="7"/>
      <c r="L15" s="7"/>
      <c r="M15" s="154">
        <f>A17</f>
        <v>0</v>
      </c>
      <c r="N15" s="229" t="s">
        <v>47</v>
      </c>
      <c r="O15" s="231"/>
    </row>
    <row r="16" spans="1:15" ht="15">
      <c r="A16" s="153">
        <f>'التقرير اليومي'!E47</f>
        <v>0</v>
      </c>
      <c r="B16" s="153" t="s">
        <v>19</v>
      </c>
      <c r="C16" s="153">
        <f>B5+A5-A16</f>
        <v>11226</v>
      </c>
      <c r="D16" s="7"/>
      <c r="E16" s="7"/>
      <c r="F16" s="7"/>
      <c r="G16" s="7"/>
      <c r="H16" s="7"/>
      <c r="I16" s="7"/>
      <c r="J16" s="7"/>
      <c r="K16" s="7"/>
      <c r="L16" s="7"/>
      <c r="M16" s="154">
        <v>500</v>
      </c>
      <c r="N16" s="232">
        <v>362816</v>
      </c>
      <c r="O16" s="233"/>
    </row>
    <row r="17" spans="1:15" ht="15">
      <c r="A17" s="153">
        <f>'التقرير اليومي'!F47</f>
        <v>0</v>
      </c>
      <c r="B17" s="153" t="s">
        <v>20</v>
      </c>
      <c r="C17" s="153">
        <f>B11+A11-A17</f>
        <v>1867</v>
      </c>
      <c r="D17" s="7"/>
      <c r="E17" s="7"/>
      <c r="F17" s="7"/>
      <c r="G17" s="7"/>
      <c r="H17" s="7"/>
      <c r="I17" s="7"/>
      <c r="J17" s="7"/>
      <c r="K17" s="7"/>
      <c r="L17" s="7"/>
      <c r="M17" s="151">
        <f>SUM(M13:M16)</f>
        <v>750</v>
      </c>
      <c r="N17" s="208" t="s">
        <v>13</v>
      </c>
      <c r="O17" s="209"/>
    </row>
    <row r="18" spans="1:15" ht="15">
      <c r="A18" s="153">
        <f>SUM(A15:A17)</f>
        <v>250</v>
      </c>
      <c r="B18" s="226" t="s">
        <v>13</v>
      </c>
      <c r="C18" s="228"/>
      <c r="D18" s="7"/>
      <c r="E18" s="7"/>
      <c r="F18" s="7"/>
      <c r="G18" s="7"/>
      <c r="H18" s="7"/>
      <c r="I18" s="7"/>
      <c r="J18" s="7"/>
      <c r="K18" s="7"/>
      <c r="L18" s="7"/>
      <c r="M18" s="154">
        <v>126</v>
      </c>
      <c r="N18" s="229" t="s">
        <v>48</v>
      </c>
      <c r="O18" s="231"/>
    </row>
    <row r="19" spans="1:15" ht="15">
      <c r="A19" s="176"/>
      <c r="B19" s="176"/>
      <c r="C19" s="176"/>
      <c r="D19" s="7"/>
      <c r="E19" s="7"/>
      <c r="F19" s="7"/>
      <c r="G19" s="7"/>
      <c r="H19" s="7"/>
      <c r="I19" s="7"/>
      <c r="J19" s="7"/>
      <c r="K19" s="7"/>
      <c r="L19" s="7"/>
      <c r="M19" s="154"/>
      <c r="N19" s="229" t="s">
        <v>1</v>
      </c>
      <c r="O19" s="231"/>
    </row>
    <row r="20" spans="1:15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 t="s">
        <v>87</v>
      </c>
      <c r="L20" s="7"/>
      <c r="M20" s="151">
        <f>M11-M17</f>
        <v>13800</v>
      </c>
      <c r="N20" s="208" t="s">
        <v>72</v>
      </c>
      <c r="O20" s="209"/>
    </row>
    <row r="25" ht="13.5" thickBot="1"/>
    <row r="26" spans="9:15" ht="15.75" thickBot="1">
      <c r="I26" s="125">
        <f>K26*J26</f>
        <v>50</v>
      </c>
      <c r="J26" s="126">
        <v>1</v>
      </c>
      <c r="K26" s="127">
        <v>50</v>
      </c>
      <c r="M26" s="152" t="s">
        <v>5</v>
      </c>
      <c r="N26" s="152" t="s">
        <v>81</v>
      </c>
      <c r="O26" s="152" t="s">
        <v>7</v>
      </c>
    </row>
    <row r="27" spans="9:15" ht="15.75" thickBot="1">
      <c r="I27" s="125">
        <f>K27*J27</f>
        <v>60</v>
      </c>
      <c r="J27" s="128">
        <v>3</v>
      </c>
      <c r="K27" s="129">
        <v>20</v>
      </c>
      <c r="M27" s="152">
        <f>N27*O27</f>
        <v>400</v>
      </c>
      <c r="N27" s="139">
        <v>2</v>
      </c>
      <c r="O27" s="152">
        <v>200</v>
      </c>
    </row>
    <row r="28" spans="9:15" ht="15.75" thickBot="1">
      <c r="I28" s="125">
        <f>K28*J28</f>
        <v>10</v>
      </c>
      <c r="J28" s="128">
        <v>1</v>
      </c>
      <c r="K28" s="129">
        <v>10</v>
      </c>
      <c r="M28" s="152">
        <f aca="true" t="shared" si="5" ref="M28:M34">N28*O28</f>
        <v>100</v>
      </c>
      <c r="N28" s="139">
        <v>1</v>
      </c>
      <c r="O28" s="152">
        <v>100</v>
      </c>
    </row>
    <row r="29" spans="9:15" ht="15.75" thickBot="1">
      <c r="I29" s="125">
        <f>K29*J29</f>
        <v>5</v>
      </c>
      <c r="J29" s="128">
        <v>1</v>
      </c>
      <c r="K29" s="129">
        <v>5</v>
      </c>
      <c r="M29" s="152">
        <f t="shared" si="5"/>
        <v>400</v>
      </c>
      <c r="N29" s="139">
        <v>8</v>
      </c>
      <c r="O29" s="152">
        <v>50</v>
      </c>
    </row>
    <row r="30" spans="9:15" ht="15.75" thickBot="1">
      <c r="I30" s="125">
        <f>K30*J30</f>
        <v>1</v>
      </c>
      <c r="J30" s="128">
        <v>1</v>
      </c>
      <c r="K30" s="129">
        <v>1</v>
      </c>
      <c r="M30" s="152">
        <f t="shared" si="5"/>
        <v>320</v>
      </c>
      <c r="N30" s="139">
        <v>16</v>
      </c>
      <c r="O30" s="152">
        <v>20</v>
      </c>
    </row>
    <row r="31" spans="9:15" ht="15.75" thickBot="1">
      <c r="I31" s="179">
        <f>SUM(I26:I30)</f>
        <v>126</v>
      </c>
      <c r="J31" s="238" t="s">
        <v>13</v>
      </c>
      <c r="K31" s="237"/>
      <c r="M31" s="152">
        <f t="shared" si="5"/>
        <v>60</v>
      </c>
      <c r="N31" s="139">
        <v>6</v>
      </c>
      <c r="O31" s="152">
        <v>10</v>
      </c>
    </row>
    <row r="32" spans="9:15" ht="15">
      <c r="I32" s="130">
        <f>الديوان!A3</f>
        <v>61.366000000000014</v>
      </c>
      <c r="J32" s="234" t="s">
        <v>11</v>
      </c>
      <c r="K32" s="235"/>
      <c r="M32" s="152">
        <f t="shared" si="5"/>
        <v>50</v>
      </c>
      <c r="N32" s="139">
        <v>10</v>
      </c>
      <c r="O32" s="152">
        <v>5</v>
      </c>
    </row>
    <row r="33" spans="9:15" ht="15.75" thickBot="1">
      <c r="I33" s="131">
        <f>I31-I32</f>
        <v>64.63399999999999</v>
      </c>
      <c r="J33" s="236" t="s">
        <v>8</v>
      </c>
      <c r="K33" s="237"/>
      <c r="M33" s="152">
        <f t="shared" si="5"/>
        <v>0</v>
      </c>
      <c r="N33" s="139"/>
      <c r="O33" s="152">
        <v>2</v>
      </c>
    </row>
    <row r="34" spans="13:15" ht="15">
      <c r="M34" s="152">
        <f t="shared" si="5"/>
        <v>385</v>
      </c>
      <c r="N34" s="139">
        <v>385</v>
      </c>
      <c r="O34" s="152">
        <v>1</v>
      </c>
    </row>
    <row r="35" spans="13:15" ht="15">
      <c r="M35" s="152">
        <f>-N35*20</f>
        <v>-180</v>
      </c>
      <c r="N35" s="139">
        <v>9</v>
      </c>
      <c r="O35" s="152" t="s">
        <v>70</v>
      </c>
    </row>
    <row r="36" spans="13:15" ht="15">
      <c r="M36" s="152">
        <f>-N36*25</f>
        <v>-350</v>
      </c>
      <c r="N36" s="139">
        <v>14</v>
      </c>
      <c r="O36" s="152" t="s">
        <v>69</v>
      </c>
    </row>
    <row r="37" spans="13:15" ht="15">
      <c r="M37" s="152">
        <f>N37*5.4</f>
        <v>0</v>
      </c>
      <c r="N37" s="139"/>
      <c r="O37" s="152" t="s">
        <v>2</v>
      </c>
    </row>
    <row r="38" spans="6:15" ht="15.75" thickBot="1">
      <c r="F38" t="s">
        <v>87</v>
      </c>
      <c r="M38" s="153">
        <f>SUM(M27:M37)</f>
        <v>1185</v>
      </c>
      <c r="N38" s="226" t="s">
        <v>82</v>
      </c>
      <c r="O38" s="228"/>
    </row>
    <row r="39" spans="11:15" ht="15.75" thickBot="1">
      <c r="K39" s="161">
        <v>-887</v>
      </c>
      <c r="M39" s="153">
        <f>الديوان!A2+الديوان!A3*5.5+الديوان!A5+الديوان!A6+الديوان!A8+الديوان!A4*4</f>
        <v>2301.513</v>
      </c>
      <c r="N39" s="226" t="s">
        <v>77</v>
      </c>
      <c r="O39" s="228"/>
    </row>
    <row r="40" spans="13:15" ht="15">
      <c r="M40" s="153">
        <f>M38-M39</f>
        <v>-1116.513</v>
      </c>
      <c r="N40" s="226" t="s">
        <v>8</v>
      </c>
      <c r="O40" s="228"/>
    </row>
  </sheetData>
  <sheetProtection/>
  <mergeCells count="29">
    <mergeCell ref="N39:O39"/>
    <mergeCell ref="N40:O40"/>
    <mergeCell ref="N17:O17"/>
    <mergeCell ref="N18:O18"/>
    <mergeCell ref="J32:K32"/>
    <mergeCell ref="J33:K33"/>
    <mergeCell ref="N20:O20"/>
    <mergeCell ref="N38:O38"/>
    <mergeCell ref="N19:O19"/>
    <mergeCell ref="J31:K31"/>
    <mergeCell ref="H13:I13"/>
    <mergeCell ref="K12:L12"/>
    <mergeCell ref="K13:L13"/>
    <mergeCell ref="B18:C18"/>
    <mergeCell ref="M12:O12"/>
    <mergeCell ref="N13:O13"/>
    <mergeCell ref="N14:O14"/>
    <mergeCell ref="N15:O15"/>
    <mergeCell ref="N16:O16"/>
    <mergeCell ref="N11:O11"/>
    <mergeCell ref="E12:F12"/>
    <mergeCell ref="E13:F13"/>
    <mergeCell ref="D1:F1"/>
    <mergeCell ref="G1:I1"/>
    <mergeCell ref="J1:L1"/>
    <mergeCell ref="E11:F11"/>
    <mergeCell ref="H11:I11"/>
    <mergeCell ref="K11:L11"/>
    <mergeCell ref="H12:I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rightToLeft="1" zoomScalePageLayoutView="0" workbookViewId="0" topLeftCell="A1">
      <selection activeCell="J12" sqref="J12"/>
    </sheetView>
  </sheetViews>
  <sheetFormatPr defaultColWidth="9.140625" defaultRowHeight="12.75"/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2"/>
      <c r="B12" s="2"/>
    </row>
    <row r="13" spans="1:2" ht="12.75">
      <c r="A13" s="2"/>
      <c r="B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4">
      <selection activeCell="IV3" sqref="IV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Samer hg esa</dc:creator>
  <cp:keywords/>
  <dc:description/>
  <cp:lastModifiedBy>dell</cp:lastModifiedBy>
  <cp:lastPrinted>2016-08-17T06:21:16Z</cp:lastPrinted>
  <dcterms:created xsi:type="dcterms:W3CDTF">2012-05-27T06:24:35Z</dcterms:created>
  <dcterms:modified xsi:type="dcterms:W3CDTF">2016-08-18T08:39:25Z</dcterms:modified>
  <cp:category/>
  <cp:version/>
  <cp:contentType/>
  <cp:contentStatus/>
</cp:coreProperties>
</file>