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1325" windowHeight="5565" tabRatio="362" activeTab="0"/>
  </bookViews>
  <sheets>
    <sheet name="التقرير اليومي" sheetId="1" r:id="rId1"/>
    <sheet name="ورقة3" sheetId="2" state="hidden" r:id="rId2"/>
    <sheet name="Sheet1" sheetId="3" state="hidden" r:id="rId3"/>
    <sheet name="Sheet2" sheetId="4" state="hidden" r:id="rId4"/>
    <sheet name="Sheet3" sheetId="5" state="hidden" r:id="rId5"/>
    <sheet name="Sheet4" sheetId="6" state="hidden" r:id="rId6"/>
    <sheet name="Sheet5" sheetId="7" state="hidden" r:id="rId7"/>
    <sheet name="Sheet6" sheetId="8" state="hidden" r:id="rId8"/>
    <sheet name="Sheet7" sheetId="9" state="hidden" r:id="rId9"/>
    <sheet name="الديوان" sheetId="10" r:id="rId10"/>
    <sheet name="الجرد" sheetId="11" r:id="rId11"/>
  </sheets>
  <definedNames>
    <definedName name="_xlnm.Print_Area" localSheetId="0">'التقرير اليومي'!$A$1:$R$59</definedName>
    <definedName name="_xlnm.Print_Area" localSheetId="10">'الجرد'!$M$1:$O$18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O59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H59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<sst xmlns="http://schemas.openxmlformats.org/spreadsheetml/2006/main" count="140" uniqueCount="99">
  <si>
    <t>البيان</t>
  </si>
  <si>
    <t>دولار</t>
  </si>
  <si>
    <t>دينار</t>
  </si>
  <si>
    <t>.</t>
  </si>
  <si>
    <t>شيقل</t>
  </si>
  <si>
    <t>المبلغ</t>
  </si>
  <si>
    <t>العدد</t>
  </si>
  <si>
    <t>الفئة</t>
  </si>
  <si>
    <t>الفرق</t>
  </si>
  <si>
    <t>ماجد</t>
  </si>
  <si>
    <t>محمد ياسين</t>
  </si>
  <si>
    <t>الدفتري</t>
  </si>
  <si>
    <t>الشيكات</t>
  </si>
  <si>
    <t>المجموع</t>
  </si>
  <si>
    <t>شيكات</t>
  </si>
  <si>
    <t>الاسم</t>
  </si>
  <si>
    <t>عبد الرحمن ثمين</t>
  </si>
  <si>
    <t>الرقم</t>
  </si>
  <si>
    <t>الرئيسي</t>
  </si>
  <si>
    <t>الكهرباء</t>
  </si>
  <si>
    <t>المياه</t>
  </si>
  <si>
    <t>تاثيث مبنى</t>
  </si>
  <si>
    <t xml:space="preserve">القاهرة عمان </t>
  </si>
  <si>
    <t>البنوك / فلسطين المحدود والقاهرة عمان</t>
  </si>
  <si>
    <t>رصيد اول اليوم</t>
  </si>
  <si>
    <t>بيان الايرادات والمصروفات</t>
  </si>
  <si>
    <t>الايرادات</t>
  </si>
  <si>
    <t>المصروفات</t>
  </si>
  <si>
    <t>اجمالي الايرادات</t>
  </si>
  <si>
    <t>فلسطين</t>
  </si>
  <si>
    <t>اجمالي المصروفات</t>
  </si>
  <si>
    <t>رصيد اخر اليوم</t>
  </si>
  <si>
    <t>النفايات</t>
  </si>
  <si>
    <t>ايمن صالح حسن شيخ ابراهيم</t>
  </si>
  <si>
    <t>التوقيع :-</t>
  </si>
  <si>
    <t>الصندوق / النقدي</t>
  </si>
  <si>
    <t xml:space="preserve">     </t>
  </si>
  <si>
    <t xml:space="preserve">كشف الايرادات والمصروفات اليومية لبلدية كفرراعي                                                                                                                     الخميس 27 . 8 . 2015                                                                                                    </t>
  </si>
  <si>
    <t>النثريات</t>
  </si>
  <si>
    <t>اسم الحساب</t>
  </si>
  <si>
    <t>صندوق النثريات</t>
  </si>
  <si>
    <t>ج . الكهرباء</t>
  </si>
  <si>
    <t>سنداد القيد ( تحويل بين الحسابات )</t>
  </si>
  <si>
    <t>اجمالي القيود</t>
  </si>
  <si>
    <t>التقاعد</t>
  </si>
  <si>
    <t>ايمن</t>
  </si>
  <si>
    <t>يورو</t>
  </si>
  <si>
    <t>الدينار</t>
  </si>
  <si>
    <t>ر- مياه</t>
  </si>
  <si>
    <t>مبيعات كهرباء</t>
  </si>
  <si>
    <t>مبيعات مياه</t>
  </si>
  <si>
    <t>الصندوق الرئيسي - دينار</t>
  </si>
  <si>
    <t>الصندوق الرئيسي - شيقل</t>
  </si>
  <si>
    <t>صندوق حباية الكهرباء</t>
  </si>
  <si>
    <t>صندوق جباية المياه</t>
  </si>
  <si>
    <t>صندوق المياه الرئيسي</t>
  </si>
  <si>
    <t>بنك فلسطين جاري تشغيلي - شيقل</t>
  </si>
  <si>
    <t>بنك فلسطين جاري تشغيلي - دينار</t>
  </si>
  <si>
    <t>بنك فلسطين جاري تشغيلي - دولار</t>
  </si>
  <si>
    <t>بنك فلسطين جاري تشغيلي - يورو</t>
  </si>
  <si>
    <t>جاري بنك فلسطين مياه - شيقل</t>
  </si>
  <si>
    <t>جاري بنك فلسطين نفايات - شيقل</t>
  </si>
  <si>
    <t>جاري بنك فلسطين تاثيث مبنى - شيقل</t>
  </si>
  <si>
    <t>جاري بنك القاهرة عمان - شيقل</t>
  </si>
  <si>
    <t>جاري بنك فلسطين كهرباء - شيقل</t>
  </si>
  <si>
    <t>جاري بنك فلسطين تقاعد - شيقل</t>
  </si>
  <si>
    <t>الرصيد</t>
  </si>
  <si>
    <t>الارصدة الاجمالية</t>
  </si>
  <si>
    <t>تنك مياه</t>
  </si>
  <si>
    <t>كرت عداد</t>
  </si>
  <si>
    <t>التاريخ</t>
  </si>
  <si>
    <t>الباقي</t>
  </si>
  <si>
    <t xml:space="preserve">دينار </t>
  </si>
  <si>
    <t>دفعة من كمبيالة رسوم حرف</t>
  </si>
  <si>
    <t>ماجد عبد الحق</t>
  </si>
  <si>
    <t xml:space="preserve">الفئة </t>
  </si>
  <si>
    <t>الرصيد الدفتري</t>
  </si>
  <si>
    <t>بلدية كفرراعي - 354380</t>
  </si>
  <si>
    <t xml:space="preserve">العدد </t>
  </si>
  <si>
    <t>الرصيد الفعلي</t>
  </si>
  <si>
    <t>من حساب الصندوق الرئيسي الى البنك الرئيسي</t>
  </si>
  <si>
    <t>من حساب جباية الكهرباء البنك حساب البنك كهرباء</t>
  </si>
  <si>
    <t>من حساب صندوق المياه الرئيسي الى حساب البنك مياه</t>
  </si>
  <si>
    <t>من حساب الصندوق دينار الى حساب البنك دينار</t>
  </si>
  <si>
    <t xml:space="preserve"> </t>
  </si>
  <si>
    <t>دورلا</t>
  </si>
  <si>
    <t>الصندوق الرئيسي - دولار</t>
  </si>
  <si>
    <t>يورو . ص .ب</t>
  </si>
  <si>
    <t>بنك فلسطين يورو - ص . ب</t>
  </si>
  <si>
    <t xml:space="preserve"> الرئيسي</t>
  </si>
  <si>
    <t xml:space="preserve">الكهرباء  </t>
  </si>
  <si>
    <t xml:space="preserve">المياه </t>
  </si>
  <si>
    <t>من حساب الصندوق دولار الى حساب البنك دولار</t>
  </si>
  <si>
    <t xml:space="preserve">الاحد . 18 . 9 . 2016 </t>
  </si>
  <si>
    <t>مبيعات كهرباء - الوطنية موبايل</t>
  </si>
  <si>
    <t>فتح ملف ترخيص - محمد زهير محمود ملحم</t>
  </si>
  <si>
    <t>رسوم بناء - محمد زهير محمود ملحم</t>
  </si>
  <si>
    <t>دفعة من اشتراك كهرباء 3 فاز - محمد زهير محمود ملحم</t>
  </si>
  <si>
    <t>دفعة من اشتراك كهرباء  - فادي خالد محمد ملحم</t>
  </si>
</sst>
</file>

<file path=xl/styles.xml><?xml version="1.0" encoding="utf-8"?>
<styleSheet xmlns="http://schemas.openxmlformats.org/spreadsheetml/2006/main">
  <numFmts count="3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_);[Red]\(0.00\)"/>
    <numFmt numFmtId="174" formatCode="0_);[Red]\(0\)"/>
    <numFmt numFmtId="175" formatCode="0.000_);[Red]\(0.000\)"/>
    <numFmt numFmtId="176" formatCode="#,##0.000"/>
    <numFmt numFmtId="177" formatCode="#,##0.000_);[Red]\(#,##0.000\)"/>
    <numFmt numFmtId="178" formatCode="[$-409]dddd\,\ mmmm\ dd\,\ yyyy"/>
    <numFmt numFmtId="179" formatCode="[$-409]h:mm:ss\ AM/PM"/>
    <numFmt numFmtId="180" formatCode="[$-401]dd\ mmmm\,\ yyyy"/>
    <numFmt numFmtId="181" formatCode="[$-401]hh:mm:ss\ AM/PM"/>
    <numFmt numFmtId="182" formatCode="#,##0_ ;[Red]\-#,##0\ "/>
    <numFmt numFmtId="183" formatCode="[$-1000000]00000"/>
    <numFmt numFmtId="184" formatCode="0_ ;[Red]\-0\ "/>
    <numFmt numFmtId="185" formatCode="0.000_ ;[Red]\-0.000\ "/>
    <numFmt numFmtId="186" formatCode="#,##0.000_ ;[Red]\-#,##0.000\ "/>
    <numFmt numFmtId="187" formatCode="0.00_ ;[Red]\-0.00\ "/>
    <numFmt numFmtId="188" formatCode="#,##0.00_ ;[Red]\-#,##0.00\ "/>
    <numFmt numFmtId="189" formatCode="#,##0.0_ ;[Red]\-#,##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Black"/>
      <family val="2"/>
    </font>
    <font>
      <b/>
      <sz val="10"/>
      <name val="Arial Black"/>
      <family val="2"/>
    </font>
    <font>
      <b/>
      <sz val="8"/>
      <name val="Arial Black"/>
      <family val="2"/>
    </font>
    <font>
      <b/>
      <sz val="16"/>
      <name val="Arial Black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 Black"/>
      <family val="2"/>
    </font>
    <font>
      <b/>
      <sz val="10"/>
      <color indexed="9"/>
      <name val="Arial Black"/>
      <family val="2"/>
    </font>
    <font>
      <b/>
      <sz val="12"/>
      <color indexed="9"/>
      <name val="Arial Black"/>
      <family val="2"/>
    </font>
    <font>
      <b/>
      <sz val="10"/>
      <color indexed="56"/>
      <name val="Arial Black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 Black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 Black"/>
      <family val="2"/>
    </font>
    <font>
      <b/>
      <sz val="10"/>
      <color theme="0"/>
      <name val="Arial Black"/>
      <family val="2"/>
    </font>
    <font>
      <b/>
      <sz val="12"/>
      <color theme="0"/>
      <name val="Arial Black"/>
      <family val="2"/>
    </font>
    <font>
      <b/>
      <sz val="10"/>
      <color theme="3"/>
      <name val="Arial Black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 Black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86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Border="1" applyAlignment="1">
      <alignment horizontal="center" vertical="center"/>
    </xf>
    <xf numFmtId="188" fontId="7" fillId="0" borderId="12" xfId="0" applyNumberFormat="1" applyFont="1" applyBorder="1" applyAlignment="1">
      <alignment horizontal="center" vertical="center"/>
    </xf>
    <xf numFmtId="188" fontId="7" fillId="0" borderId="11" xfId="0" applyNumberFormat="1" applyFont="1" applyBorder="1" applyAlignment="1">
      <alignment horizontal="center" vertical="center"/>
    </xf>
    <xf numFmtId="182" fontId="7" fillId="0" borderId="13" xfId="0" applyNumberFormat="1" applyFont="1" applyBorder="1" applyAlignment="1">
      <alignment horizontal="center" vertical="center"/>
    </xf>
    <xf numFmtId="182" fontId="7" fillId="0" borderId="14" xfId="0" applyNumberFormat="1" applyFont="1" applyBorder="1" applyAlignment="1">
      <alignment horizontal="center" vertical="center"/>
    </xf>
    <xf numFmtId="182" fontId="7" fillId="0" borderId="15" xfId="0" applyNumberFormat="1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center" vertical="center"/>
    </xf>
    <xf numFmtId="188" fontId="7" fillId="0" borderId="15" xfId="0" applyNumberFormat="1" applyFont="1" applyBorder="1" applyAlignment="1">
      <alignment horizontal="center" vertical="center"/>
    </xf>
    <xf numFmtId="188" fontId="7" fillId="0" borderId="14" xfId="0" applyNumberFormat="1" applyFont="1" applyBorder="1" applyAlignment="1">
      <alignment horizontal="center" vertical="center"/>
    </xf>
    <xf numFmtId="182" fontId="7" fillId="0" borderId="12" xfId="0" applyNumberFormat="1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/>
    </xf>
    <xf numFmtId="186" fontId="7" fillId="0" borderId="12" xfId="0" applyNumberFormat="1" applyFont="1" applyFill="1" applyBorder="1" applyAlignment="1">
      <alignment horizontal="center" vertical="center"/>
    </xf>
    <xf numFmtId="188" fontId="7" fillId="0" borderId="11" xfId="0" applyNumberFormat="1" applyFont="1" applyFill="1" applyBorder="1" applyAlignment="1">
      <alignment horizontal="center" vertical="center"/>
    </xf>
    <xf numFmtId="188" fontId="7" fillId="0" borderId="12" xfId="0" applyNumberFormat="1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82" fontId="7" fillId="0" borderId="14" xfId="0" applyNumberFormat="1" applyFont="1" applyFill="1" applyBorder="1" applyAlignment="1">
      <alignment horizontal="center" vertical="center"/>
    </xf>
    <xf numFmtId="186" fontId="7" fillId="0" borderId="15" xfId="0" applyNumberFormat="1" applyFont="1" applyFill="1" applyBorder="1" applyAlignment="1">
      <alignment horizontal="center" vertical="center"/>
    </xf>
    <xf numFmtId="188" fontId="7" fillId="0" borderId="14" xfId="0" applyNumberFormat="1" applyFont="1" applyFill="1" applyBorder="1" applyAlignment="1">
      <alignment horizontal="center" vertical="center"/>
    </xf>
    <xf numFmtId="188" fontId="7" fillId="0" borderId="15" xfId="0" applyNumberFormat="1" applyFont="1" applyFill="1" applyBorder="1" applyAlignment="1">
      <alignment horizontal="center" vertical="center"/>
    </xf>
    <xf numFmtId="186" fontId="7" fillId="0" borderId="14" xfId="0" applyNumberFormat="1" applyFont="1" applyFill="1" applyBorder="1" applyAlignment="1">
      <alignment horizontal="center" vertical="center"/>
    </xf>
    <xf numFmtId="0" fontId="54" fillId="35" borderId="16" xfId="0" applyFont="1" applyFill="1" applyBorder="1" applyAlignment="1">
      <alignment horizontal="center" vertical="center"/>
    </xf>
    <xf numFmtId="0" fontId="53" fillId="36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182" fontId="7" fillId="35" borderId="16" xfId="0" applyNumberFormat="1" applyFont="1" applyFill="1" applyBorder="1" applyAlignment="1">
      <alignment horizontal="center" vertical="center"/>
    </xf>
    <xf numFmtId="182" fontId="7" fillId="35" borderId="17" xfId="0" applyNumberFormat="1" applyFont="1" applyFill="1" applyBorder="1" applyAlignment="1">
      <alignment horizontal="center" vertical="center"/>
    </xf>
    <xf numFmtId="182" fontId="7" fillId="35" borderId="18" xfId="0" applyNumberFormat="1" applyFont="1" applyFill="1" applyBorder="1" applyAlignment="1">
      <alignment horizontal="center" vertical="center"/>
    </xf>
    <xf numFmtId="186" fontId="7" fillId="35" borderId="17" xfId="0" applyNumberFormat="1" applyFont="1" applyFill="1" applyBorder="1" applyAlignment="1">
      <alignment horizontal="center" vertical="center"/>
    </xf>
    <xf numFmtId="188" fontId="7" fillId="35" borderId="19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/>
    </xf>
    <xf numFmtId="182" fontId="7" fillId="0" borderId="10" xfId="0" applyNumberFormat="1" applyFont="1" applyBorder="1" applyAlignment="1">
      <alignment horizontal="center" vertical="center"/>
    </xf>
    <xf numFmtId="182" fontId="7" fillId="0" borderId="11" xfId="0" applyNumberFormat="1" applyFont="1" applyBorder="1" applyAlignment="1">
      <alignment horizontal="center" vertical="center"/>
    </xf>
    <xf numFmtId="182" fontId="7" fillId="0" borderId="12" xfId="0" applyNumberFormat="1" applyFont="1" applyBorder="1" applyAlignment="1">
      <alignment horizontal="center" vertical="center"/>
    </xf>
    <xf numFmtId="0" fontId="53" fillId="36" borderId="13" xfId="0" applyFont="1" applyFill="1" applyBorder="1" applyAlignment="1">
      <alignment horizontal="center" vertical="center"/>
    </xf>
    <xf numFmtId="0" fontId="53" fillId="35" borderId="20" xfId="0" applyFont="1" applyFill="1" applyBorder="1" applyAlignment="1">
      <alignment horizontal="center" vertical="center"/>
    </xf>
    <xf numFmtId="188" fontId="53" fillId="35" borderId="2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6" fontId="7" fillId="0" borderId="12" xfId="0" applyNumberFormat="1" applyFont="1" applyBorder="1" applyAlignment="1">
      <alignment horizontal="center" vertical="center"/>
    </xf>
    <xf numFmtId="188" fontId="7" fillId="0" borderId="21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188" fontId="7" fillId="0" borderId="13" xfId="0" applyNumberFormat="1" applyFont="1" applyBorder="1" applyAlignment="1">
      <alignment horizontal="center" vertical="center"/>
    </xf>
    <xf numFmtId="188" fontId="7" fillId="35" borderId="16" xfId="0" applyNumberFormat="1" applyFont="1" applyFill="1" applyBorder="1" applyAlignment="1">
      <alignment horizontal="center" vertical="center"/>
    </xf>
    <xf numFmtId="0" fontId="53" fillId="35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5" fillId="37" borderId="23" xfId="0" applyFont="1" applyFill="1" applyBorder="1" applyAlignment="1">
      <alignment horizontal="center" vertical="center"/>
    </xf>
    <xf numFmtId="0" fontId="55" fillId="34" borderId="23" xfId="0" applyFont="1" applyFill="1" applyBorder="1" applyAlignment="1">
      <alignment horizontal="center" vertical="center"/>
    </xf>
    <xf numFmtId="182" fontId="55" fillId="37" borderId="23" xfId="0" applyNumberFormat="1" applyFont="1" applyFill="1" applyBorder="1" applyAlignment="1">
      <alignment horizontal="center" vertical="center"/>
    </xf>
    <xf numFmtId="188" fontId="55" fillId="37" borderId="23" xfId="0" applyNumberFormat="1" applyFont="1" applyFill="1" applyBorder="1" applyAlignment="1">
      <alignment horizontal="center" vertical="center"/>
    </xf>
    <xf numFmtId="188" fontId="55" fillId="34" borderId="23" xfId="0" applyNumberFormat="1" applyFont="1" applyFill="1" applyBorder="1" applyAlignment="1">
      <alignment horizontal="center" vertical="center"/>
    </xf>
    <xf numFmtId="0" fontId="55" fillId="34" borderId="24" xfId="0" applyFont="1" applyFill="1" applyBorder="1" applyAlignment="1">
      <alignment vertical="center"/>
    </xf>
    <xf numFmtId="0" fontId="54" fillId="37" borderId="25" xfId="0" applyFont="1" applyFill="1" applyBorder="1" applyAlignment="1">
      <alignment horizontal="center" vertical="center"/>
    </xf>
    <xf numFmtId="0" fontId="53" fillId="37" borderId="26" xfId="0" applyFont="1" applyFill="1" applyBorder="1" applyAlignment="1">
      <alignment horizontal="center" vertical="center"/>
    </xf>
    <xf numFmtId="0" fontId="53" fillId="37" borderId="20" xfId="0" applyFont="1" applyFill="1" applyBorder="1" applyAlignment="1">
      <alignment horizontal="center" vertical="center"/>
    </xf>
    <xf numFmtId="182" fontId="53" fillId="37" borderId="27" xfId="0" applyNumberFormat="1" applyFont="1" applyFill="1" applyBorder="1" applyAlignment="1">
      <alignment horizontal="center" vertical="center"/>
    </xf>
    <xf numFmtId="182" fontId="53" fillId="37" borderId="28" xfId="0" applyNumberFormat="1" applyFont="1" applyFill="1" applyBorder="1" applyAlignment="1">
      <alignment horizontal="center" vertical="center"/>
    </xf>
    <xf numFmtId="188" fontId="53" fillId="37" borderId="20" xfId="0" applyNumberFormat="1" applyFont="1" applyFill="1" applyBorder="1" applyAlignment="1">
      <alignment horizontal="center" vertical="center"/>
    </xf>
    <xf numFmtId="188" fontId="53" fillId="37" borderId="28" xfId="0" applyNumberFormat="1" applyFont="1" applyFill="1" applyBorder="1" applyAlignment="1">
      <alignment horizontal="center" vertical="center"/>
    </xf>
    <xf numFmtId="188" fontId="53" fillId="37" borderId="29" xfId="0" applyNumberFormat="1" applyFont="1" applyFill="1" applyBorder="1" applyAlignment="1">
      <alignment horizontal="center" vertical="center"/>
    </xf>
    <xf numFmtId="188" fontId="53" fillId="37" borderId="25" xfId="0" applyNumberFormat="1" applyFont="1" applyFill="1" applyBorder="1" applyAlignment="1">
      <alignment horizontal="center" vertical="center"/>
    </xf>
    <xf numFmtId="186" fontId="53" fillId="37" borderId="27" xfId="0" applyNumberFormat="1" applyFont="1" applyFill="1" applyBorder="1" applyAlignment="1">
      <alignment horizontal="center" vertical="center"/>
    </xf>
    <xf numFmtId="0" fontId="53" fillId="34" borderId="30" xfId="0" applyFont="1" applyFill="1" applyBorder="1" applyAlignment="1">
      <alignment horizontal="center" vertical="center"/>
    </xf>
    <xf numFmtId="188" fontId="53" fillId="34" borderId="30" xfId="0" applyNumberFormat="1" applyFont="1" applyFill="1" applyBorder="1" applyAlignment="1">
      <alignment horizontal="center" vertical="center"/>
    </xf>
    <xf numFmtId="0" fontId="53" fillId="34" borderId="31" xfId="0" applyFont="1" applyFill="1" applyBorder="1" applyAlignment="1">
      <alignment horizontal="center" vertical="center"/>
    </xf>
    <xf numFmtId="0" fontId="54" fillId="34" borderId="16" xfId="0" applyFont="1" applyFill="1" applyBorder="1" applyAlignment="1">
      <alignment horizontal="center" vertical="center"/>
    </xf>
    <xf numFmtId="0" fontId="53" fillId="34" borderId="17" xfId="0" applyFont="1" applyFill="1" applyBorder="1" applyAlignment="1">
      <alignment horizontal="center" vertical="center"/>
    </xf>
    <xf numFmtId="182" fontId="53" fillId="34" borderId="17" xfId="0" applyNumberFormat="1" applyFont="1" applyFill="1" applyBorder="1" applyAlignment="1">
      <alignment horizontal="center" vertical="center"/>
    </xf>
    <xf numFmtId="186" fontId="53" fillId="34" borderId="19" xfId="0" applyNumberFormat="1" applyFont="1" applyFill="1" applyBorder="1" applyAlignment="1">
      <alignment horizontal="center" vertical="center"/>
    </xf>
    <xf numFmtId="188" fontId="53" fillId="34" borderId="17" xfId="0" applyNumberFormat="1" applyFont="1" applyFill="1" applyBorder="1" applyAlignment="1">
      <alignment horizontal="center" vertical="center"/>
    </xf>
    <xf numFmtId="188" fontId="53" fillId="34" borderId="19" xfId="0" applyNumberFormat="1" applyFont="1" applyFill="1" applyBorder="1" applyAlignment="1">
      <alignment horizontal="center" vertical="center"/>
    </xf>
    <xf numFmtId="186" fontId="53" fillId="34" borderId="17" xfId="0" applyNumberFormat="1" applyFont="1" applyFill="1" applyBorder="1" applyAlignment="1">
      <alignment horizontal="center" vertical="center"/>
    </xf>
    <xf numFmtId="188" fontId="53" fillId="34" borderId="16" xfId="0" applyNumberFormat="1" applyFont="1" applyFill="1" applyBorder="1" applyAlignment="1">
      <alignment horizontal="center" vertical="center"/>
    </xf>
    <xf numFmtId="0" fontId="54" fillId="34" borderId="32" xfId="0" applyFont="1" applyFill="1" applyBorder="1" applyAlignment="1">
      <alignment horizontal="center" vertical="center"/>
    </xf>
    <xf numFmtId="0" fontId="54" fillId="34" borderId="33" xfId="0" applyFont="1" applyFill="1" applyBorder="1" applyAlignment="1">
      <alignment horizontal="center" vertical="center"/>
    </xf>
    <xf numFmtId="0" fontId="54" fillId="34" borderId="34" xfId="0" applyFont="1" applyFill="1" applyBorder="1" applyAlignment="1">
      <alignment horizontal="center" vertical="center"/>
    </xf>
    <xf numFmtId="182" fontId="6" fillId="38" borderId="23" xfId="0" applyNumberFormat="1" applyFont="1" applyFill="1" applyBorder="1" applyAlignment="1">
      <alignment horizontal="center" vertical="center"/>
    </xf>
    <xf numFmtId="182" fontId="54" fillId="34" borderId="23" xfId="0" applyNumberFormat="1" applyFont="1" applyFill="1" applyBorder="1" applyAlignment="1">
      <alignment horizontal="center" vertical="center"/>
    </xf>
    <xf numFmtId="182" fontId="56" fillId="38" borderId="23" xfId="0" applyNumberFormat="1" applyFont="1" applyFill="1" applyBorder="1" applyAlignment="1">
      <alignment horizontal="center" vertical="center"/>
    </xf>
    <xf numFmtId="186" fontId="54" fillId="39" borderId="17" xfId="0" applyNumberFormat="1" applyFont="1" applyFill="1" applyBorder="1" applyAlignment="1">
      <alignment horizontal="center" vertical="center"/>
    </xf>
    <xf numFmtId="188" fontId="54" fillId="39" borderId="16" xfId="0" applyNumberFormat="1" applyFont="1" applyFill="1" applyBorder="1" applyAlignment="1">
      <alignment horizontal="center" vertical="center"/>
    </xf>
    <xf numFmtId="182" fontId="54" fillId="39" borderId="20" xfId="0" applyNumberFormat="1" applyFont="1" applyFill="1" applyBorder="1" applyAlignment="1">
      <alignment horizontal="center" vertical="center"/>
    </xf>
    <xf numFmtId="182" fontId="53" fillId="39" borderId="35" xfId="0" applyNumberFormat="1" applyFont="1" applyFill="1" applyBorder="1" applyAlignment="1">
      <alignment horizontal="center" vertical="center"/>
    </xf>
    <xf numFmtId="0" fontId="57" fillId="39" borderId="20" xfId="0" applyFont="1" applyFill="1" applyBorder="1" applyAlignment="1">
      <alignment horizontal="center" vertical="center"/>
    </xf>
    <xf numFmtId="188" fontId="54" fillId="39" borderId="0" xfId="0" applyNumberFormat="1" applyFont="1" applyFill="1" applyBorder="1" applyAlignment="1">
      <alignment horizontal="center" vertical="center"/>
    </xf>
    <xf numFmtId="188" fontId="54" fillId="39" borderId="36" xfId="0" applyNumberFormat="1" applyFont="1" applyFill="1" applyBorder="1" applyAlignment="1">
      <alignment horizontal="center" vertical="center"/>
    </xf>
    <xf numFmtId="188" fontId="54" fillId="39" borderId="20" xfId="0" applyNumberFormat="1" applyFont="1" applyFill="1" applyBorder="1" applyAlignment="1">
      <alignment horizontal="center" vertical="center"/>
    </xf>
    <xf numFmtId="188" fontId="54" fillId="39" borderId="12" xfId="0" applyNumberFormat="1" applyFont="1" applyFill="1" applyBorder="1" applyAlignment="1">
      <alignment horizontal="center" vertical="center"/>
    </xf>
    <xf numFmtId="186" fontId="54" fillId="39" borderId="11" xfId="0" applyNumberFormat="1" applyFont="1" applyFill="1" applyBorder="1" applyAlignment="1">
      <alignment horizontal="center" vertical="center"/>
    </xf>
    <xf numFmtId="188" fontId="54" fillId="39" borderId="10" xfId="0" applyNumberFormat="1" applyFont="1" applyFill="1" applyBorder="1" applyAlignment="1">
      <alignment horizontal="center" vertical="center"/>
    </xf>
    <xf numFmtId="0" fontId="54" fillId="39" borderId="37" xfId="0" applyFont="1" applyFill="1" applyBorder="1" applyAlignment="1">
      <alignment horizontal="center" vertical="center"/>
    </xf>
    <xf numFmtId="182" fontId="53" fillId="39" borderId="22" xfId="0" applyNumberFormat="1" applyFont="1" applyFill="1" applyBorder="1" applyAlignment="1">
      <alignment horizontal="center" vertical="center"/>
    </xf>
    <xf numFmtId="182" fontId="53" fillId="39" borderId="20" xfId="0" applyNumberFormat="1" applyFont="1" applyFill="1" applyBorder="1" applyAlignment="1">
      <alignment horizontal="center" vertical="center"/>
    </xf>
    <xf numFmtId="188" fontId="53" fillId="39" borderId="35" xfId="0" applyNumberFormat="1" applyFont="1" applyFill="1" applyBorder="1" applyAlignment="1">
      <alignment horizontal="center" vertical="center"/>
    </xf>
    <xf numFmtId="188" fontId="53" fillId="39" borderId="20" xfId="0" applyNumberFormat="1" applyFont="1" applyFill="1" applyBorder="1" applyAlignment="1">
      <alignment horizontal="center" vertical="center"/>
    </xf>
    <xf numFmtId="188" fontId="53" fillId="39" borderId="38" xfId="0" applyNumberFormat="1" applyFont="1" applyFill="1" applyBorder="1" applyAlignment="1">
      <alignment horizontal="center" vertical="center"/>
    </xf>
    <xf numFmtId="186" fontId="53" fillId="39" borderId="39" xfId="0" applyNumberFormat="1" applyFont="1" applyFill="1" applyBorder="1" applyAlignment="1">
      <alignment horizontal="center" vertical="center"/>
    </xf>
    <xf numFmtId="188" fontId="53" fillId="39" borderId="40" xfId="0" applyNumberFormat="1" applyFont="1" applyFill="1" applyBorder="1" applyAlignment="1">
      <alignment horizontal="center" vertical="center"/>
    </xf>
    <xf numFmtId="0" fontId="54" fillId="39" borderId="16" xfId="0" applyFont="1" applyFill="1" applyBorder="1" applyAlignment="1">
      <alignment vertical="center"/>
    </xf>
    <xf numFmtId="0" fontId="55" fillId="39" borderId="17" xfId="0" applyFont="1" applyFill="1" applyBorder="1" applyAlignment="1">
      <alignment horizontal="center" vertical="center"/>
    </xf>
    <xf numFmtId="0" fontId="53" fillId="39" borderId="17" xfId="0" applyFont="1" applyFill="1" applyBorder="1" applyAlignment="1">
      <alignment horizontal="center" vertical="center"/>
    </xf>
    <xf numFmtId="0" fontId="57" fillId="39" borderId="41" xfId="0" applyFont="1" applyFill="1" applyBorder="1" applyAlignment="1">
      <alignment horizontal="center" vertical="center"/>
    </xf>
    <xf numFmtId="0" fontId="2" fillId="38" borderId="36" xfId="0" applyFont="1" applyFill="1" applyBorder="1" applyAlignment="1">
      <alignment horizontal="center" vertical="center"/>
    </xf>
    <xf numFmtId="0" fontId="57" fillId="39" borderId="42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57" fillId="39" borderId="43" xfId="0" applyFont="1" applyFill="1" applyBorder="1" applyAlignment="1">
      <alignment horizontal="center" vertical="center"/>
    </xf>
    <xf numFmtId="185" fontId="57" fillId="34" borderId="32" xfId="0" applyNumberFormat="1" applyFont="1" applyFill="1" applyBorder="1" applyAlignment="1">
      <alignment horizontal="center" vertical="center"/>
    </xf>
    <xf numFmtId="185" fontId="57" fillId="34" borderId="44" xfId="0" applyNumberFormat="1" applyFont="1" applyFill="1" applyBorder="1" applyAlignment="1">
      <alignment horizontal="center" vertical="center"/>
    </xf>
    <xf numFmtId="182" fontId="58" fillId="37" borderId="32" xfId="0" applyNumberFormat="1" applyFont="1" applyFill="1" applyBorder="1" applyAlignment="1">
      <alignment horizontal="center" vertical="center"/>
    </xf>
    <xf numFmtId="182" fontId="58" fillId="37" borderId="34" xfId="0" applyNumberFormat="1" applyFont="1" applyFill="1" applyBorder="1" applyAlignment="1">
      <alignment horizontal="center" vertical="center"/>
    </xf>
    <xf numFmtId="182" fontId="58" fillId="34" borderId="36" xfId="0" applyNumberFormat="1" applyFont="1" applyFill="1" applyBorder="1" applyAlignment="1">
      <alignment horizontal="center"/>
    </xf>
    <xf numFmtId="182" fontId="9" fillId="0" borderId="23" xfId="0" applyNumberFormat="1" applyFont="1" applyFill="1" applyBorder="1" applyAlignment="1">
      <alignment horizontal="center" vertical="center"/>
    </xf>
    <xf numFmtId="182" fontId="9" fillId="0" borderId="45" xfId="0" applyNumberFormat="1" applyFont="1" applyBorder="1" applyAlignment="1">
      <alignment horizontal="center" vertical="center"/>
    </xf>
    <xf numFmtId="182" fontId="9" fillId="0" borderId="46" xfId="0" applyNumberFormat="1" applyFont="1" applyBorder="1" applyAlignment="1">
      <alignment horizontal="center" vertical="center"/>
    </xf>
    <xf numFmtId="182" fontId="58" fillId="34" borderId="45" xfId="0" applyNumberFormat="1" applyFont="1" applyFill="1" applyBorder="1" applyAlignment="1">
      <alignment horizontal="center" vertical="center"/>
    </xf>
    <xf numFmtId="182" fontId="9" fillId="38" borderId="23" xfId="0" applyNumberFormat="1" applyFont="1" applyFill="1" applyBorder="1" applyAlignment="1">
      <alignment horizontal="center" vertical="center"/>
    </xf>
    <xf numFmtId="182" fontId="58" fillId="34" borderId="46" xfId="0" applyNumberFormat="1" applyFont="1" applyFill="1" applyBorder="1" applyAlignment="1">
      <alignment horizontal="center" vertical="center"/>
    </xf>
    <xf numFmtId="182" fontId="58" fillId="36" borderId="45" xfId="0" applyNumberFormat="1" applyFont="1" applyFill="1" applyBorder="1" applyAlignment="1">
      <alignment horizontal="center" vertical="center"/>
    </xf>
    <xf numFmtId="182" fontId="58" fillId="36" borderId="46" xfId="0" applyNumberFormat="1" applyFont="1" applyFill="1" applyBorder="1" applyAlignment="1">
      <alignment horizontal="center" vertical="center"/>
    </xf>
    <xf numFmtId="182" fontId="58" fillId="37" borderId="45" xfId="0" applyNumberFormat="1" applyFont="1" applyFill="1" applyBorder="1" applyAlignment="1">
      <alignment horizontal="center" vertical="center"/>
    </xf>
    <xf numFmtId="182" fontId="58" fillId="37" borderId="24" xfId="0" applyNumberFormat="1" applyFont="1" applyFill="1" applyBorder="1" applyAlignment="1">
      <alignment horizontal="center" vertical="center"/>
    </xf>
    <xf numFmtId="182" fontId="58" fillId="39" borderId="44" xfId="0" applyNumberFormat="1" applyFont="1" applyFill="1" applyBorder="1" applyAlignment="1">
      <alignment horizontal="center" vertical="center"/>
    </xf>
    <xf numFmtId="182" fontId="58" fillId="39" borderId="47" xfId="0" applyNumberFormat="1" applyFont="1" applyFill="1" applyBorder="1" applyAlignment="1">
      <alignment horizontal="center" vertical="center"/>
    </xf>
    <xf numFmtId="182" fontId="58" fillId="34" borderId="48" xfId="0" applyNumberFormat="1" applyFont="1" applyFill="1" applyBorder="1" applyAlignment="1">
      <alignment horizontal="center"/>
    </xf>
    <xf numFmtId="182" fontId="58" fillId="34" borderId="49" xfId="0" applyNumberFormat="1" applyFont="1" applyFill="1" applyBorder="1" applyAlignment="1">
      <alignment horizontal="center" vertical="center"/>
    </xf>
    <xf numFmtId="182" fontId="58" fillId="36" borderId="49" xfId="0" applyNumberFormat="1" applyFont="1" applyFill="1" applyBorder="1" applyAlignment="1">
      <alignment horizontal="center" vertical="center"/>
    </xf>
    <xf numFmtId="182" fontId="58" fillId="37" borderId="49" xfId="0" applyNumberFormat="1" applyFont="1" applyFill="1" applyBorder="1" applyAlignment="1">
      <alignment horizontal="center" vertical="center"/>
    </xf>
    <xf numFmtId="182" fontId="58" fillId="34" borderId="23" xfId="0" applyNumberFormat="1" applyFont="1" applyFill="1" applyBorder="1" applyAlignment="1">
      <alignment horizontal="center" vertical="center"/>
    </xf>
    <xf numFmtId="182" fontId="58" fillId="36" borderId="23" xfId="0" applyNumberFormat="1" applyFont="1" applyFill="1" applyBorder="1" applyAlignment="1">
      <alignment horizontal="center" vertical="center"/>
    </xf>
    <xf numFmtId="182" fontId="58" fillId="37" borderId="23" xfId="0" applyNumberFormat="1" applyFont="1" applyFill="1" applyBorder="1" applyAlignment="1">
      <alignment horizontal="center" vertical="center"/>
    </xf>
    <xf numFmtId="182" fontId="9" fillId="0" borderId="23" xfId="0" applyNumberFormat="1" applyFont="1" applyBorder="1" applyAlignment="1">
      <alignment horizontal="center" vertical="center"/>
    </xf>
    <xf numFmtId="182" fontId="58" fillId="39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6" fontId="53" fillId="37" borderId="28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7" fillId="0" borderId="14" xfId="0" applyNumberFormat="1" applyFont="1" applyFill="1" applyBorder="1" applyAlignment="1">
      <alignment horizontal="center" vertical="center"/>
    </xf>
    <xf numFmtId="184" fontId="53" fillId="34" borderId="30" xfId="0" applyNumberFormat="1" applyFont="1" applyFill="1" applyBorder="1" applyAlignment="1">
      <alignment horizontal="center" vertical="center"/>
    </xf>
    <xf numFmtId="184" fontId="6" fillId="40" borderId="17" xfId="0" applyNumberFormat="1" applyFont="1" applyFill="1" applyBorder="1" applyAlignment="1">
      <alignment horizontal="center"/>
    </xf>
    <xf numFmtId="188" fontId="53" fillId="39" borderId="22" xfId="0" applyNumberFormat="1" applyFont="1" applyFill="1" applyBorder="1" applyAlignment="1">
      <alignment horizontal="center" vertical="center"/>
    </xf>
    <xf numFmtId="186" fontId="7" fillId="35" borderId="16" xfId="0" applyNumberFormat="1" applyFont="1" applyFill="1" applyBorder="1" applyAlignment="1">
      <alignment horizontal="center" vertical="center"/>
    </xf>
    <xf numFmtId="186" fontId="7" fillId="0" borderId="10" xfId="0" applyNumberFormat="1" applyFont="1" applyBorder="1" applyAlignment="1">
      <alignment horizontal="center" vertical="center"/>
    </xf>
    <xf numFmtId="186" fontId="7" fillId="0" borderId="13" xfId="0" applyNumberFormat="1" applyFont="1" applyBorder="1" applyAlignment="1">
      <alignment horizontal="center" vertical="center"/>
    </xf>
    <xf numFmtId="186" fontId="53" fillId="34" borderId="16" xfId="0" applyNumberFormat="1" applyFont="1" applyFill="1" applyBorder="1" applyAlignment="1">
      <alignment horizontal="center" vertical="center"/>
    </xf>
    <xf numFmtId="0" fontId="53" fillId="34" borderId="50" xfId="0" applyFont="1" applyFill="1" applyBorder="1" applyAlignment="1">
      <alignment horizontal="center" vertical="center"/>
    </xf>
    <xf numFmtId="0" fontId="53" fillId="35" borderId="51" xfId="0" applyFont="1" applyFill="1" applyBorder="1" applyAlignment="1">
      <alignment horizontal="center" vertical="center"/>
    </xf>
    <xf numFmtId="188" fontId="53" fillId="34" borderId="18" xfId="0" applyNumberFormat="1" applyFont="1" applyFill="1" applyBorder="1" applyAlignment="1">
      <alignment horizontal="center" vertical="center"/>
    </xf>
    <xf numFmtId="188" fontId="53" fillId="37" borderId="51" xfId="0" applyNumberFormat="1" applyFont="1" applyFill="1" applyBorder="1" applyAlignment="1">
      <alignment horizontal="center" vertical="center"/>
    </xf>
    <xf numFmtId="188" fontId="7" fillId="0" borderId="21" xfId="0" applyNumberFormat="1" applyFont="1" applyFill="1" applyBorder="1" applyAlignment="1">
      <alignment horizontal="center" vertical="center"/>
    </xf>
    <xf numFmtId="188" fontId="7" fillId="0" borderId="43" xfId="0" applyNumberFormat="1" applyFont="1" applyFill="1" applyBorder="1" applyAlignment="1">
      <alignment horizontal="center" vertical="center"/>
    </xf>
    <xf numFmtId="0" fontId="55" fillId="34" borderId="24" xfId="0" applyFont="1" applyFill="1" applyBorder="1" applyAlignment="1">
      <alignment horizontal="center" vertical="center"/>
    </xf>
    <xf numFmtId="0" fontId="55" fillId="36" borderId="24" xfId="0" applyFont="1" applyFill="1" applyBorder="1" applyAlignment="1">
      <alignment vertical="center"/>
    </xf>
    <xf numFmtId="0" fontId="55" fillId="34" borderId="15" xfId="0" applyFont="1" applyFill="1" applyBorder="1" applyAlignment="1">
      <alignment vertical="center"/>
    </xf>
    <xf numFmtId="182" fontId="58" fillId="37" borderId="0" xfId="0" applyNumberFormat="1" applyFont="1" applyFill="1" applyBorder="1" applyAlignment="1">
      <alignment horizontal="center" vertical="center"/>
    </xf>
    <xf numFmtId="186" fontId="56" fillId="38" borderId="23" xfId="0" applyNumberFormat="1" applyFont="1" applyFill="1" applyBorder="1" applyAlignment="1">
      <alignment horizontal="center" vertical="center"/>
    </xf>
    <xf numFmtId="188" fontId="53" fillId="37" borderId="30" xfId="0" applyNumberFormat="1" applyFont="1" applyFill="1" applyBorder="1" applyAlignment="1">
      <alignment horizontal="center" vertical="center"/>
    </xf>
    <xf numFmtId="0" fontId="57" fillId="34" borderId="22" xfId="0" applyFont="1" applyFill="1" applyBorder="1" applyAlignment="1">
      <alignment horizontal="center" vertical="center"/>
    </xf>
    <xf numFmtId="0" fontId="54" fillId="34" borderId="52" xfId="0" applyFont="1" applyFill="1" applyBorder="1" applyAlignment="1">
      <alignment horizontal="center" vertical="center"/>
    </xf>
    <xf numFmtId="186" fontId="57" fillId="0" borderId="0" xfId="0" applyNumberFormat="1" applyFont="1" applyFill="1" applyBorder="1" applyAlignment="1">
      <alignment horizontal="center" vertical="center"/>
    </xf>
    <xf numFmtId="0" fontId="57" fillId="39" borderId="13" xfId="0" applyFont="1" applyFill="1" applyBorder="1" applyAlignment="1">
      <alignment horizontal="center"/>
    </xf>
    <xf numFmtId="0" fontId="53" fillId="37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3" fillId="39" borderId="16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9" fillId="34" borderId="25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34" borderId="53" xfId="0" applyFont="1" applyFill="1" applyBorder="1" applyAlignment="1">
      <alignment horizontal="center"/>
    </xf>
    <xf numFmtId="0" fontId="60" fillId="35" borderId="16" xfId="0" applyFont="1" applyFill="1" applyBorder="1" applyAlignment="1">
      <alignment horizontal="center"/>
    </xf>
    <xf numFmtId="0" fontId="53" fillId="34" borderId="16" xfId="0" applyFont="1" applyFill="1" applyBorder="1" applyAlignment="1">
      <alignment horizontal="center" vertical="center"/>
    </xf>
    <xf numFmtId="0" fontId="55" fillId="37" borderId="24" xfId="0" applyFont="1" applyFill="1" applyBorder="1" applyAlignment="1">
      <alignment horizontal="center" vertical="center"/>
    </xf>
    <xf numFmtId="0" fontId="55" fillId="36" borderId="15" xfId="0" applyFont="1" applyFill="1" applyBorder="1" applyAlignment="1">
      <alignment vertical="center"/>
    </xf>
    <xf numFmtId="188" fontId="53" fillId="39" borderId="10" xfId="0" applyNumberFormat="1" applyFont="1" applyFill="1" applyBorder="1" applyAlignment="1">
      <alignment horizontal="center" vertical="center"/>
    </xf>
    <xf numFmtId="188" fontId="53" fillId="37" borderId="14" xfId="0" applyNumberFormat="1" applyFont="1" applyFill="1" applyBorder="1" applyAlignment="1">
      <alignment horizontal="center"/>
    </xf>
    <xf numFmtId="188" fontId="53" fillId="39" borderId="13" xfId="0" applyNumberFormat="1" applyFont="1" applyFill="1" applyBorder="1" applyAlignment="1">
      <alignment horizontal="center"/>
    </xf>
    <xf numFmtId="188" fontId="7" fillId="0" borderId="14" xfId="0" applyNumberFormat="1" applyFont="1" applyBorder="1" applyAlignment="1">
      <alignment horizontal="center"/>
    </xf>
    <xf numFmtId="188" fontId="7" fillId="0" borderId="27" xfId="0" applyNumberFormat="1" applyFont="1" applyBorder="1" applyAlignment="1">
      <alignment horizontal="center"/>
    </xf>
    <xf numFmtId="188" fontId="53" fillId="39" borderId="16" xfId="0" applyNumberFormat="1" applyFont="1" applyFill="1" applyBorder="1" applyAlignment="1">
      <alignment horizontal="center"/>
    </xf>
    <xf numFmtId="188" fontId="7" fillId="34" borderId="17" xfId="0" applyNumberFormat="1" applyFont="1" applyFill="1" applyBorder="1" applyAlignment="1">
      <alignment horizontal="center"/>
    </xf>
    <xf numFmtId="188" fontId="7" fillId="0" borderId="11" xfId="0" applyNumberFormat="1" applyFont="1" applyBorder="1" applyAlignment="1">
      <alignment horizontal="center"/>
    </xf>
    <xf numFmtId="188" fontId="53" fillId="34" borderId="25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/>
    </xf>
    <xf numFmtId="188" fontId="53" fillId="35" borderId="16" xfId="0" applyNumberFormat="1" applyFont="1" applyFill="1" applyBorder="1" applyAlignment="1">
      <alignment horizontal="center"/>
    </xf>
    <xf numFmtId="188" fontId="7" fillId="0" borderId="0" xfId="0" applyNumberFormat="1" applyFont="1" applyAlignment="1">
      <alignment/>
    </xf>
    <xf numFmtId="182" fontId="9" fillId="0" borderId="23" xfId="0" applyNumberFormat="1" applyFont="1" applyBorder="1" applyAlignment="1">
      <alignment vertical="center"/>
    </xf>
    <xf numFmtId="0" fontId="54" fillId="39" borderId="19" xfId="0" applyFont="1" applyFill="1" applyBorder="1" applyAlignment="1">
      <alignment vertical="center" wrapText="1"/>
    </xf>
    <xf numFmtId="0" fontId="54" fillId="39" borderId="18" xfId="0" applyFont="1" applyFill="1" applyBorder="1" applyAlignment="1">
      <alignment vertical="center" wrapText="1"/>
    </xf>
    <xf numFmtId="186" fontId="57" fillId="39" borderId="22" xfId="0" applyNumberFormat="1" applyFont="1" applyFill="1" applyBorder="1" applyAlignment="1">
      <alignment horizontal="center" vertical="center"/>
    </xf>
    <xf numFmtId="186" fontId="57" fillId="39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86" fontId="57" fillId="39" borderId="20" xfId="0" applyNumberFormat="1" applyFont="1" applyFill="1" applyBorder="1" applyAlignment="1">
      <alignment horizontal="center" vertical="center"/>
    </xf>
    <xf numFmtId="186" fontId="57" fillId="39" borderId="54" xfId="0" applyNumberFormat="1" applyFont="1" applyFill="1" applyBorder="1" applyAlignment="1">
      <alignment horizontal="center" vertical="center"/>
    </xf>
    <xf numFmtId="0" fontId="54" fillId="39" borderId="16" xfId="0" applyFont="1" applyFill="1" applyBorder="1" applyAlignment="1">
      <alignment horizontal="center" vertical="center"/>
    </xf>
    <xf numFmtId="0" fontId="54" fillId="39" borderId="19" xfId="0" applyFont="1" applyFill="1" applyBorder="1" applyAlignment="1">
      <alignment horizontal="center" vertical="center"/>
    </xf>
    <xf numFmtId="0" fontId="54" fillId="39" borderId="55" xfId="0" applyFont="1" applyFill="1" applyBorder="1" applyAlignment="1">
      <alignment horizontal="center" vertical="center"/>
    </xf>
    <xf numFmtId="0" fontId="54" fillId="39" borderId="56" xfId="0" applyFont="1" applyFill="1" applyBorder="1" applyAlignment="1">
      <alignment horizontal="center" vertical="center"/>
    </xf>
    <xf numFmtId="0" fontId="54" fillId="39" borderId="22" xfId="0" applyFont="1" applyFill="1" applyBorder="1" applyAlignment="1">
      <alignment horizontal="center" vertical="center"/>
    </xf>
    <xf numFmtId="0" fontId="54" fillId="39" borderId="35" xfId="0" applyFont="1" applyFill="1" applyBorder="1" applyAlignment="1">
      <alignment horizontal="center" vertical="center"/>
    </xf>
    <xf numFmtId="0" fontId="54" fillId="39" borderId="51" xfId="0" applyFont="1" applyFill="1" applyBorder="1" applyAlignment="1">
      <alignment horizontal="center" vertical="center"/>
    </xf>
    <xf numFmtId="0" fontId="54" fillId="39" borderId="19" xfId="0" applyFont="1" applyFill="1" applyBorder="1" applyAlignment="1">
      <alignment horizontal="center" vertical="center" wrapText="1"/>
    </xf>
    <xf numFmtId="0" fontId="54" fillId="35" borderId="22" xfId="0" applyFont="1" applyFill="1" applyBorder="1" applyAlignment="1">
      <alignment horizontal="center" vertical="center"/>
    </xf>
    <xf numFmtId="0" fontId="54" fillId="35" borderId="35" xfId="0" applyFont="1" applyFill="1" applyBorder="1" applyAlignment="1">
      <alignment horizontal="center" vertical="center"/>
    </xf>
    <xf numFmtId="0" fontId="54" fillId="39" borderId="53" xfId="0" applyFont="1" applyFill="1" applyBorder="1" applyAlignment="1">
      <alignment horizontal="center" vertical="center"/>
    </xf>
    <xf numFmtId="0" fontId="61" fillId="39" borderId="56" xfId="0" applyFont="1" applyFill="1" applyBorder="1" applyAlignment="1">
      <alignment vertical="center"/>
    </xf>
    <xf numFmtId="0" fontId="54" fillId="34" borderId="16" xfId="0" applyFont="1" applyFill="1" applyBorder="1" applyAlignment="1">
      <alignment horizontal="center" vertical="center"/>
    </xf>
    <xf numFmtId="0" fontId="54" fillId="34" borderId="19" xfId="0" applyFont="1" applyFill="1" applyBorder="1" applyAlignment="1">
      <alignment horizontal="center" vertical="center"/>
    </xf>
    <xf numFmtId="188" fontId="54" fillId="39" borderId="19" xfId="0" applyNumberFormat="1" applyFont="1" applyFill="1" applyBorder="1" applyAlignment="1">
      <alignment horizontal="center" vertical="center"/>
    </xf>
    <xf numFmtId="188" fontId="54" fillId="39" borderId="18" xfId="0" applyNumberFormat="1" applyFont="1" applyFill="1" applyBorder="1" applyAlignment="1">
      <alignment horizontal="center" vertical="center"/>
    </xf>
    <xf numFmtId="182" fontId="57" fillId="39" borderId="19" xfId="0" applyNumberFormat="1" applyFont="1" applyFill="1" applyBorder="1" applyAlignment="1">
      <alignment horizontal="center" vertical="center"/>
    </xf>
    <xf numFmtId="182" fontId="57" fillId="39" borderId="18" xfId="0" applyNumberFormat="1" applyFont="1" applyFill="1" applyBorder="1" applyAlignment="1">
      <alignment horizontal="center" vertical="center"/>
    </xf>
    <xf numFmtId="0" fontId="54" fillId="34" borderId="31" xfId="0" applyFont="1" applyFill="1" applyBorder="1" applyAlignment="1">
      <alignment horizontal="center" vertical="center"/>
    </xf>
    <xf numFmtId="0" fontId="54" fillId="34" borderId="50" xfId="0" applyFont="1" applyFill="1" applyBorder="1" applyAlignment="1">
      <alignment horizontal="center" vertical="center"/>
    </xf>
    <xf numFmtId="0" fontId="54" fillId="39" borderId="20" xfId="0" applyFont="1" applyFill="1" applyBorder="1" applyAlignment="1">
      <alignment horizontal="center" vertical="center"/>
    </xf>
    <xf numFmtId="0" fontId="54" fillId="39" borderId="54" xfId="0" applyFont="1" applyFill="1" applyBorder="1" applyAlignment="1">
      <alignment horizontal="center" vertical="center"/>
    </xf>
    <xf numFmtId="0" fontId="54" fillId="39" borderId="40" xfId="0" applyFont="1" applyFill="1" applyBorder="1" applyAlignment="1">
      <alignment horizontal="center" vertical="center"/>
    </xf>
    <xf numFmtId="0" fontId="54" fillId="39" borderId="57" xfId="0" applyFont="1" applyFill="1" applyBorder="1" applyAlignment="1">
      <alignment horizontal="center" vertical="center"/>
    </xf>
    <xf numFmtId="182" fontId="58" fillId="34" borderId="24" xfId="0" applyNumberFormat="1" applyFont="1" applyFill="1" applyBorder="1" applyAlignment="1">
      <alignment horizontal="center" vertical="center"/>
    </xf>
    <xf numFmtId="182" fontId="58" fillId="34" borderId="58" xfId="0" applyNumberFormat="1" applyFont="1" applyFill="1" applyBorder="1" applyAlignment="1">
      <alignment horizontal="center" vertical="center"/>
    </xf>
    <xf numFmtId="182" fontId="58" fillId="34" borderId="41" xfId="0" applyNumberFormat="1" applyFont="1" applyFill="1" applyBorder="1" applyAlignment="1">
      <alignment horizontal="center" vertical="center"/>
    </xf>
    <xf numFmtId="182" fontId="58" fillId="34" borderId="59" xfId="0" applyNumberFormat="1" applyFont="1" applyFill="1" applyBorder="1" applyAlignment="1">
      <alignment horizontal="center" vertical="center"/>
    </xf>
    <xf numFmtId="182" fontId="58" fillId="34" borderId="42" xfId="0" applyNumberFormat="1" applyFont="1" applyFill="1" applyBorder="1" applyAlignment="1">
      <alignment horizontal="center" vertical="center"/>
    </xf>
    <xf numFmtId="182" fontId="58" fillId="36" borderId="41" xfId="0" applyNumberFormat="1" applyFont="1" applyFill="1" applyBorder="1" applyAlignment="1">
      <alignment horizontal="center" vertical="center"/>
    </xf>
    <xf numFmtId="182" fontId="58" fillId="36" borderId="59" xfId="0" applyNumberFormat="1" applyFont="1" applyFill="1" applyBorder="1" applyAlignment="1">
      <alignment horizontal="center" vertical="center"/>
    </xf>
    <xf numFmtId="182" fontId="58" fillId="36" borderId="42" xfId="0" applyNumberFormat="1" applyFont="1" applyFill="1" applyBorder="1" applyAlignment="1">
      <alignment horizontal="center" vertical="center"/>
    </xf>
    <xf numFmtId="182" fontId="58" fillId="37" borderId="41" xfId="0" applyNumberFormat="1" applyFont="1" applyFill="1" applyBorder="1" applyAlignment="1">
      <alignment horizontal="center" vertical="center"/>
    </xf>
    <xf numFmtId="182" fontId="58" fillId="37" borderId="59" xfId="0" applyNumberFormat="1" applyFont="1" applyFill="1" applyBorder="1" applyAlignment="1">
      <alignment horizontal="center" vertical="center"/>
    </xf>
    <xf numFmtId="182" fontId="58" fillId="34" borderId="26" xfId="0" applyNumberFormat="1" applyFont="1" applyFill="1" applyBorder="1" applyAlignment="1">
      <alignment horizontal="center" vertical="center"/>
    </xf>
    <xf numFmtId="182" fontId="58" fillId="34" borderId="29" xfId="0" applyNumberFormat="1" applyFont="1" applyFill="1" applyBorder="1" applyAlignment="1">
      <alignment horizontal="center" vertical="center"/>
    </xf>
    <xf numFmtId="182" fontId="58" fillId="36" borderId="26" xfId="0" applyNumberFormat="1" applyFont="1" applyFill="1" applyBorder="1" applyAlignment="1">
      <alignment horizontal="center" vertical="center"/>
    </xf>
    <xf numFmtId="182" fontId="58" fillId="36" borderId="29" xfId="0" applyNumberFormat="1" applyFont="1" applyFill="1" applyBorder="1" applyAlignment="1">
      <alignment horizontal="center" vertical="center"/>
    </xf>
    <xf numFmtId="182" fontId="58" fillId="37" borderId="26" xfId="0" applyNumberFormat="1" applyFont="1" applyFill="1" applyBorder="1" applyAlignment="1">
      <alignment horizontal="center" vertical="center"/>
    </xf>
    <xf numFmtId="182" fontId="58" fillId="37" borderId="28" xfId="0" applyNumberFormat="1" applyFont="1" applyFill="1" applyBorder="1" applyAlignment="1">
      <alignment horizontal="center" vertical="center"/>
    </xf>
    <xf numFmtId="182" fontId="58" fillId="36" borderId="24" xfId="0" applyNumberFormat="1" applyFont="1" applyFill="1" applyBorder="1" applyAlignment="1">
      <alignment horizontal="center" vertical="center"/>
    </xf>
    <xf numFmtId="182" fontId="58" fillId="36" borderId="58" xfId="0" applyNumberFormat="1" applyFont="1" applyFill="1" applyBorder="1" applyAlignment="1">
      <alignment horizontal="center" vertical="center"/>
    </xf>
    <xf numFmtId="182" fontId="58" fillId="37" borderId="24" xfId="0" applyNumberFormat="1" applyFont="1" applyFill="1" applyBorder="1" applyAlignment="1">
      <alignment horizontal="center" vertical="center"/>
    </xf>
    <xf numFmtId="182" fontId="58" fillId="37" borderId="15" xfId="0" applyNumberFormat="1" applyFont="1" applyFill="1" applyBorder="1" applyAlignment="1">
      <alignment horizontal="center" vertical="center"/>
    </xf>
    <xf numFmtId="182" fontId="58" fillId="37" borderId="58" xfId="0" applyNumberFormat="1" applyFont="1" applyFill="1" applyBorder="1" applyAlignment="1">
      <alignment horizontal="center" vertical="center"/>
    </xf>
    <xf numFmtId="182" fontId="9" fillId="0" borderId="24" xfId="0" applyNumberFormat="1" applyFont="1" applyBorder="1" applyAlignment="1">
      <alignment horizontal="center" vertical="center"/>
    </xf>
    <xf numFmtId="182" fontId="9" fillId="0" borderId="15" xfId="0" applyNumberFormat="1" applyFont="1" applyBorder="1" applyAlignment="1">
      <alignment horizontal="center" vertical="center"/>
    </xf>
    <xf numFmtId="182" fontId="9" fillId="0" borderId="58" xfId="0" applyNumberFormat="1" applyFont="1" applyBorder="1" applyAlignment="1">
      <alignment horizontal="center" vertical="center"/>
    </xf>
    <xf numFmtId="182" fontId="9" fillId="0" borderId="23" xfId="0" applyNumberFormat="1" applyFont="1" applyBorder="1" applyAlignment="1">
      <alignment horizontal="center" vertical="center"/>
    </xf>
    <xf numFmtId="0" fontId="57" fillId="34" borderId="60" xfId="0" applyFont="1" applyFill="1" applyBorder="1" applyAlignment="1">
      <alignment horizontal="center" vertical="center"/>
    </xf>
    <xf numFmtId="0" fontId="57" fillId="34" borderId="42" xfId="0" applyFont="1" applyFill="1" applyBorder="1" applyAlignment="1">
      <alignment horizontal="center" vertical="center"/>
    </xf>
    <xf numFmtId="0" fontId="57" fillId="34" borderId="61" xfId="0" applyFont="1" applyFill="1" applyBorder="1" applyAlignment="1">
      <alignment horizontal="center" vertical="center"/>
    </xf>
    <xf numFmtId="0" fontId="57" fillId="34" borderId="62" xfId="0" applyFont="1" applyFill="1" applyBorder="1" applyAlignment="1">
      <alignment horizontal="center" vertical="center"/>
    </xf>
    <xf numFmtId="0" fontId="57" fillId="34" borderId="63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5"/>
  <sheetViews>
    <sheetView rightToLeft="1" tabSelected="1" workbookViewId="0" topLeftCell="A1">
      <pane ySplit="5" topLeftCell="A9" activePane="bottomLeft" state="frozen"/>
      <selection pane="topLeft" activeCell="A1" sqref="A1"/>
      <selection pane="bottomLeft" activeCell="E13" sqref="E13"/>
    </sheetView>
  </sheetViews>
  <sheetFormatPr defaultColWidth="9.140625" defaultRowHeight="12.75"/>
  <cols>
    <col min="1" max="1" width="53.00390625" style="0" customWidth="1"/>
    <col min="2" max="2" width="5.8515625" style="0" customWidth="1"/>
    <col min="3" max="3" width="7.00390625" style="0" customWidth="1"/>
    <col min="4" max="4" width="7.28125" style="7" customWidth="1"/>
    <col min="5" max="5" width="8.7109375" style="7" customWidth="1"/>
    <col min="6" max="6" width="7.421875" style="7" customWidth="1"/>
    <col min="7" max="7" width="10.28125" style="5" customWidth="1"/>
    <col min="8" max="8" width="10.00390625" style="5" customWidth="1"/>
    <col min="9" max="9" width="11.421875" style="6" customWidth="1"/>
    <col min="10" max="11" width="11.140625" style="6" customWidth="1"/>
    <col min="12" max="13" width="9.421875" style="6" customWidth="1"/>
    <col min="14" max="14" width="6.140625" style="6" customWidth="1"/>
    <col min="15" max="15" width="9.57421875" style="6" customWidth="1"/>
    <col min="16" max="16" width="11.00390625" style="5" customWidth="1"/>
    <col min="17" max="17" width="9.00390625" style="6" customWidth="1"/>
    <col min="18" max="18" width="9.00390625" style="0" customWidth="1"/>
    <col min="19" max="19" width="11.28125" style="194" customWidth="1"/>
    <col min="20" max="20" width="9.8515625" style="0" customWidth="1"/>
    <col min="21" max="21" width="10.57421875" style="0" customWidth="1"/>
    <col min="22" max="22" width="9.28125" style="0" customWidth="1"/>
    <col min="23" max="23" width="9.00390625" style="0" bestFit="1" customWidth="1"/>
    <col min="24" max="24" width="10.140625" style="0" customWidth="1"/>
    <col min="25" max="25" width="7.8515625" style="0" customWidth="1"/>
    <col min="26" max="26" width="10.00390625" style="0" customWidth="1"/>
    <col min="27" max="27" width="6.421875" style="0" customWidth="1"/>
    <col min="28" max="28" width="10.140625" style="0" customWidth="1"/>
    <col min="29" max="29" width="6.421875" style="0" customWidth="1"/>
  </cols>
  <sheetData>
    <row r="1" spans="1:29" ht="15.75" customHeight="1" thickBot="1">
      <c r="A1" s="109" t="s">
        <v>37</v>
      </c>
      <c r="B1" s="210" t="s">
        <v>93</v>
      </c>
      <c r="C1" s="210"/>
      <c r="D1" s="210"/>
      <c r="E1" s="210"/>
      <c r="F1" s="210"/>
      <c r="G1" s="210"/>
      <c r="H1" s="210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7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3.5" customHeight="1" thickBot="1">
      <c r="A2" s="110"/>
      <c r="B2" s="203" t="s">
        <v>35</v>
      </c>
      <c r="C2" s="204"/>
      <c r="D2" s="204"/>
      <c r="E2" s="204"/>
      <c r="F2" s="204"/>
      <c r="G2" s="205"/>
      <c r="H2" s="206"/>
      <c r="I2" s="207" t="s">
        <v>23</v>
      </c>
      <c r="J2" s="208"/>
      <c r="K2" s="208"/>
      <c r="L2" s="208"/>
      <c r="M2" s="208"/>
      <c r="N2" s="208"/>
      <c r="O2" s="208"/>
      <c r="P2" s="208"/>
      <c r="Q2" s="208"/>
      <c r="R2" s="208"/>
      <c r="S2" s="209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3.5" customHeight="1" thickBot="1">
      <c r="A3" s="101" t="s">
        <v>25</v>
      </c>
      <c r="B3" s="225" t="s">
        <v>17</v>
      </c>
      <c r="C3" s="223" t="s">
        <v>38</v>
      </c>
      <c r="D3" s="219" t="s">
        <v>4</v>
      </c>
      <c r="E3" s="219"/>
      <c r="F3" s="220"/>
      <c r="G3" s="198" t="s">
        <v>2</v>
      </c>
      <c r="H3" s="201" t="s">
        <v>85</v>
      </c>
      <c r="I3" s="217" t="s">
        <v>4</v>
      </c>
      <c r="J3" s="217"/>
      <c r="K3" s="217"/>
      <c r="L3" s="217"/>
      <c r="M3" s="217"/>
      <c r="N3" s="217"/>
      <c r="O3" s="218"/>
      <c r="P3" s="90" t="s">
        <v>2</v>
      </c>
      <c r="Q3" s="91" t="s">
        <v>1</v>
      </c>
      <c r="R3" s="169" t="s">
        <v>46</v>
      </c>
      <c r="S3" s="185" t="s">
        <v>87</v>
      </c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2.75" customHeight="1" thickBot="1">
      <c r="A4" s="101" t="s">
        <v>26</v>
      </c>
      <c r="B4" s="226"/>
      <c r="C4" s="224"/>
      <c r="D4" s="92" t="s">
        <v>18</v>
      </c>
      <c r="E4" s="93" t="s">
        <v>41</v>
      </c>
      <c r="F4" s="94" t="s">
        <v>48</v>
      </c>
      <c r="G4" s="199"/>
      <c r="H4" s="202"/>
      <c r="I4" s="95" t="s">
        <v>18</v>
      </c>
      <c r="J4" s="96" t="s">
        <v>19</v>
      </c>
      <c r="K4" s="97" t="s">
        <v>20</v>
      </c>
      <c r="L4" s="96" t="s">
        <v>44</v>
      </c>
      <c r="M4" s="96" t="s">
        <v>32</v>
      </c>
      <c r="N4" s="97" t="s">
        <v>21</v>
      </c>
      <c r="O4" s="98" t="s">
        <v>22</v>
      </c>
      <c r="P4" s="99" t="s">
        <v>29</v>
      </c>
      <c r="Q4" s="100" t="s">
        <v>29</v>
      </c>
      <c r="R4" s="100" t="s">
        <v>29</v>
      </c>
      <c r="S4" s="183" t="s">
        <v>29</v>
      </c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5">
      <c r="A5" s="63" t="s">
        <v>24</v>
      </c>
      <c r="B5" s="64">
        <v>886</v>
      </c>
      <c r="C5" s="65">
        <v>2425</v>
      </c>
      <c r="D5" s="66">
        <v>0</v>
      </c>
      <c r="E5" s="67">
        <v>74879</v>
      </c>
      <c r="F5" s="66">
        <v>12111</v>
      </c>
      <c r="G5" s="144">
        <v>295.836</v>
      </c>
      <c r="H5" s="165">
        <v>0</v>
      </c>
      <c r="I5" s="157">
        <v>5600.08</v>
      </c>
      <c r="J5" s="69">
        <v>-40159.5</v>
      </c>
      <c r="K5" s="68">
        <v>-48541.8</v>
      </c>
      <c r="L5" s="70">
        <v>58040</v>
      </c>
      <c r="M5" s="71">
        <v>9616.19</v>
      </c>
      <c r="N5" s="68">
        <v>-0.16</v>
      </c>
      <c r="O5" s="69">
        <v>4569.36</v>
      </c>
      <c r="P5" s="72">
        <v>5364.965</v>
      </c>
      <c r="Q5" s="71">
        <v>862.15</v>
      </c>
      <c r="R5" s="170">
        <v>210</v>
      </c>
      <c r="S5" s="184">
        <v>5620.8</v>
      </c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5">
      <c r="A6" s="8" t="s">
        <v>94</v>
      </c>
      <c r="B6" s="9">
        <f>B5+1</f>
        <v>887</v>
      </c>
      <c r="C6" s="10"/>
      <c r="D6" s="11"/>
      <c r="E6" s="21"/>
      <c r="F6" s="11"/>
      <c r="G6" s="50"/>
      <c r="H6" s="12"/>
      <c r="I6" s="51"/>
      <c r="J6" s="13">
        <v>2675</v>
      </c>
      <c r="K6" s="14"/>
      <c r="L6" s="51"/>
      <c r="M6" s="52"/>
      <c r="N6" s="14"/>
      <c r="O6" s="13"/>
      <c r="P6" s="12"/>
      <c r="Q6" s="52"/>
      <c r="R6" s="171"/>
      <c r="S6" s="186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5">
      <c r="A7" s="8" t="s">
        <v>95</v>
      </c>
      <c r="B7" s="9">
        <f aca="true" t="shared" si="0" ref="B7:B12">B6+1</f>
        <v>888</v>
      </c>
      <c r="C7" s="10"/>
      <c r="D7" s="11"/>
      <c r="E7" s="21"/>
      <c r="F7" s="11"/>
      <c r="G7" s="50">
        <v>33.8</v>
      </c>
      <c r="H7" s="12"/>
      <c r="I7" s="51"/>
      <c r="J7" s="13"/>
      <c r="K7" s="14"/>
      <c r="L7" s="51"/>
      <c r="M7" s="52"/>
      <c r="N7" s="14"/>
      <c r="O7" s="13"/>
      <c r="P7" s="12"/>
      <c r="Q7" s="52"/>
      <c r="R7" s="171"/>
      <c r="S7" s="186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5">
      <c r="A8" s="8" t="s">
        <v>96</v>
      </c>
      <c r="B8" s="9">
        <f t="shared" si="0"/>
        <v>889</v>
      </c>
      <c r="C8" s="10"/>
      <c r="D8" s="11"/>
      <c r="E8" s="11"/>
      <c r="F8" s="11"/>
      <c r="G8" s="50">
        <v>50</v>
      </c>
      <c r="H8" s="12"/>
      <c r="I8" s="51"/>
      <c r="J8" s="13"/>
      <c r="K8" s="14"/>
      <c r="L8" s="51"/>
      <c r="M8" s="52"/>
      <c r="N8" s="14"/>
      <c r="O8" s="13"/>
      <c r="P8" s="12"/>
      <c r="Q8" s="52"/>
      <c r="R8" s="171"/>
      <c r="S8" s="186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5">
      <c r="A9" s="8" t="s">
        <v>49</v>
      </c>
      <c r="B9" s="9">
        <f t="shared" si="0"/>
        <v>890</v>
      </c>
      <c r="C9" s="10"/>
      <c r="D9" s="11"/>
      <c r="E9" s="11">
        <v>11870</v>
      </c>
      <c r="F9" s="11"/>
      <c r="G9" s="50"/>
      <c r="H9" s="12"/>
      <c r="I9" s="51"/>
      <c r="J9" s="13"/>
      <c r="K9" s="14"/>
      <c r="L9" s="51"/>
      <c r="M9" s="52"/>
      <c r="N9" s="14"/>
      <c r="O9" s="13"/>
      <c r="P9" s="12"/>
      <c r="Q9" s="52"/>
      <c r="R9" s="171"/>
      <c r="S9" s="186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">
      <c r="A10" s="8" t="s">
        <v>49</v>
      </c>
      <c r="B10" s="9">
        <f t="shared" si="0"/>
        <v>891</v>
      </c>
      <c r="C10" s="10"/>
      <c r="D10" s="11"/>
      <c r="E10" s="11">
        <v>1390</v>
      </c>
      <c r="F10" s="11"/>
      <c r="G10" s="50"/>
      <c r="H10" s="12"/>
      <c r="I10" s="51"/>
      <c r="J10" s="13"/>
      <c r="K10" s="14"/>
      <c r="L10" s="51"/>
      <c r="M10" s="52"/>
      <c r="N10" s="14"/>
      <c r="O10" s="13"/>
      <c r="P10" s="12"/>
      <c r="Q10" s="52"/>
      <c r="R10" s="171"/>
      <c r="S10" s="186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">
      <c r="A11" s="8" t="s">
        <v>96</v>
      </c>
      <c r="B11" s="9">
        <f t="shared" si="0"/>
        <v>892</v>
      </c>
      <c r="C11" s="10"/>
      <c r="D11" s="11"/>
      <c r="E11" s="11"/>
      <c r="F11" s="11"/>
      <c r="G11" s="50">
        <v>50</v>
      </c>
      <c r="H11" s="12"/>
      <c r="I11" s="51"/>
      <c r="J11" s="13"/>
      <c r="K11" s="14"/>
      <c r="L11" s="51"/>
      <c r="M11" s="52"/>
      <c r="N11" s="14"/>
      <c r="O11" s="13"/>
      <c r="P11" s="12"/>
      <c r="Q11" s="52"/>
      <c r="R11" s="171"/>
      <c r="S11" s="186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">
      <c r="A12" s="8" t="s">
        <v>97</v>
      </c>
      <c r="B12" s="9">
        <f t="shared" si="0"/>
        <v>893</v>
      </c>
      <c r="C12" s="10"/>
      <c r="D12" s="11">
        <v>800</v>
      </c>
      <c r="E12" s="11"/>
      <c r="F12" s="11"/>
      <c r="G12" s="50"/>
      <c r="H12" s="12"/>
      <c r="I12" s="51"/>
      <c r="J12" s="13"/>
      <c r="K12" s="14"/>
      <c r="L12" s="51"/>
      <c r="M12" s="52"/>
      <c r="N12" s="14"/>
      <c r="O12" s="13"/>
      <c r="P12" s="12"/>
      <c r="Q12" s="52"/>
      <c r="R12" s="172"/>
      <c r="S12" s="186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">
      <c r="A13" s="8" t="s">
        <v>98</v>
      </c>
      <c r="B13" s="9">
        <f>B12+1</f>
        <v>894</v>
      </c>
      <c r="C13" s="10"/>
      <c r="D13" s="11">
        <v>400</v>
      </c>
      <c r="E13" s="11"/>
      <c r="F13" s="11"/>
      <c r="G13" s="50"/>
      <c r="H13" s="12"/>
      <c r="I13" s="51"/>
      <c r="J13" s="13"/>
      <c r="K13" s="14"/>
      <c r="L13" s="51"/>
      <c r="M13" s="52"/>
      <c r="N13" s="14"/>
      <c r="O13" s="13"/>
      <c r="P13" s="12"/>
      <c r="Q13" s="52"/>
      <c r="R13" s="171"/>
      <c r="S13" s="186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5">
      <c r="A14" s="8"/>
      <c r="B14" s="9">
        <f aca="true" t="shared" si="1" ref="B14:B21">B13+1</f>
        <v>895</v>
      </c>
      <c r="C14" s="10"/>
      <c r="D14" s="11"/>
      <c r="E14" s="11"/>
      <c r="F14" s="11"/>
      <c r="G14" s="50"/>
      <c r="H14" s="12"/>
      <c r="I14" s="51"/>
      <c r="J14" s="13"/>
      <c r="K14" s="14"/>
      <c r="L14" s="51"/>
      <c r="M14" s="52"/>
      <c r="N14" s="14"/>
      <c r="O14" s="13"/>
      <c r="P14" s="12"/>
      <c r="Q14" s="52"/>
      <c r="R14" s="171"/>
      <c r="S14" s="186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5">
      <c r="A15" s="8"/>
      <c r="B15" s="9">
        <f t="shared" si="1"/>
        <v>896</v>
      </c>
      <c r="C15" s="10"/>
      <c r="D15" s="11"/>
      <c r="E15" s="11"/>
      <c r="F15" s="11"/>
      <c r="G15" s="50"/>
      <c r="H15" s="12"/>
      <c r="I15" s="51"/>
      <c r="J15" s="13"/>
      <c r="K15" s="14"/>
      <c r="L15" s="51"/>
      <c r="M15" s="52"/>
      <c r="N15" s="14"/>
      <c r="O15" s="13"/>
      <c r="P15" s="12"/>
      <c r="Q15" s="52"/>
      <c r="R15" s="171"/>
      <c r="S15" s="186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5">
      <c r="A16" s="8"/>
      <c r="B16" s="9">
        <f t="shared" si="1"/>
        <v>897</v>
      </c>
      <c r="C16" s="10"/>
      <c r="D16" s="11"/>
      <c r="E16" s="11"/>
      <c r="F16" s="11"/>
      <c r="G16" s="50"/>
      <c r="H16" s="12"/>
      <c r="I16" s="51"/>
      <c r="J16" s="13"/>
      <c r="K16" s="14"/>
      <c r="L16" s="51"/>
      <c r="M16" s="52"/>
      <c r="N16" s="14"/>
      <c r="O16" s="13"/>
      <c r="P16" s="12"/>
      <c r="Q16" s="52"/>
      <c r="R16" s="171"/>
      <c r="S16" s="186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5">
      <c r="A17" s="8"/>
      <c r="B17" s="9">
        <f t="shared" si="1"/>
        <v>898</v>
      </c>
      <c r="C17" s="10"/>
      <c r="D17" s="11"/>
      <c r="E17" s="11"/>
      <c r="F17" s="11"/>
      <c r="G17" s="50"/>
      <c r="H17" s="12"/>
      <c r="I17" s="51"/>
      <c r="J17" s="13"/>
      <c r="K17" s="14"/>
      <c r="L17" s="51"/>
      <c r="M17" s="52"/>
      <c r="N17" s="14"/>
      <c r="O17" s="13"/>
      <c r="P17" s="12"/>
      <c r="Q17" s="52"/>
      <c r="R17" s="171"/>
      <c r="S17" s="186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5">
      <c r="A18" s="8"/>
      <c r="B18" s="9">
        <f t="shared" si="1"/>
        <v>899</v>
      </c>
      <c r="C18" s="10"/>
      <c r="D18" s="11"/>
      <c r="E18" s="11"/>
      <c r="F18" s="11"/>
      <c r="G18" s="50"/>
      <c r="H18" s="12"/>
      <c r="I18" s="51"/>
      <c r="J18" s="13"/>
      <c r="K18" s="14"/>
      <c r="L18" s="51"/>
      <c r="M18" s="52"/>
      <c r="N18" s="14"/>
      <c r="O18" s="13"/>
      <c r="P18" s="12"/>
      <c r="Q18" s="52"/>
      <c r="R18" s="171"/>
      <c r="S18" s="186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5">
      <c r="A19" s="8"/>
      <c r="B19" s="9">
        <f t="shared" si="1"/>
        <v>900</v>
      </c>
      <c r="C19" s="10"/>
      <c r="D19" s="11"/>
      <c r="E19" s="11"/>
      <c r="F19" s="11"/>
      <c r="G19" s="50"/>
      <c r="H19" s="12"/>
      <c r="I19" s="51"/>
      <c r="J19" s="13"/>
      <c r="K19" s="14"/>
      <c r="L19" s="51"/>
      <c r="M19" s="52"/>
      <c r="N19" s="14"/>
      <c r="O19" s="13"/>
      <c r="P19" s="12"/>
      <c r="Q19" s="52"/>
      <c r="R19" s="171"/>
      <c r="S19" s="186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5">
      <c r="A20" s="8"/>
      <c r="B20" s="9">
        <f t="shared" si="1"/>
        <v>901</v>
      </c>
      <c r="C20" s="10"/>
      <c r="D20" s="11"/>
      <c r="E20" s="11"/>
      <c r="F20" s="11"/>
      <c r="G20" s="50"/>
      <c r="H20" s="12"/>
      <c r="I20" s="51"/>
      <c r="J20" s="13"/>
      <c r="K20" s="14"/>
      <c r="L20" s="51"/>
      <c r="M20" s="52"/>
      <c r="N20" s="14"/>
      <c r="O20" s="13"/>
      <c r="P20" s="12"/>
      <c r="Q20" s="52"/>
      <c r="R20" s="171"/>
      <c r="S20" s="186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5.75" thickBot="1">
      <c r="A21" s="8"/>
      <c r="B21" s="9">
        <f t="shared" si="1"/>
        <v>902</v>
      </c>
      <c r="C21" s="10"/>
      <c r="D21" s="11"/>
      <c r="E21" s="11"/>
      <c r="F21" s="11"/>
      <c r="G21" s="50"/>
      <c r="H21" s="12"/>
      <c r="I21" s="51"/>
      <c r="J21" s="13"/>
      <c r="K21" s="14"/>
      <c r="L21" s="51"/>
      <c r="M21" s="52"/>
      <c r="N21" s="14"/>
      <c r="O21" s="13"/>
      <c r="P21" s="12"/>
      <c r="Q21" s="52"/>
      <c r="R21" s="177"/>
      <c r="S21" s="187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5.75" thickBot="1">
      <c r="A22" s="213" t="s">
        <v>28</v>
      </c>
      <c r="B22" s="214"/>
      <c r="C22" s="111">
        <f aca="true" t="shared" si="2" ref="C22:S22">SUM(C5:C21)</f>
        <v>2425</v>
      </c>
      <c r="D22" s="102">
        <f t="shared" si="2"/>
        <v>1200</v>
      </c>
      <c r="E22" s="103">
        <f t="shared" si="2"/>
        <v>88139</v>
      </c>
      <c r="F22" s="93">
        <f t="shared" si="2"/>
        <v>12111</v>
      </c>
      <c r="G22" s="149">
        <f t="shared" si="2"/>
        <v>429.636</v>
      </c>
      <c r="H22" s="149">
        <f t="shared" si="2"/>
        <v>0</v>
      </c>
      <c r="I22" s="104">
        <f t="shared" si="2"/>
        <v>5600.08</v>
      </c>
      <c r="J22" s="105">
        <f t="shared" si="2"/>
        <v>-37484.5</v>
      </c>
      <c r="K22" s="105">
        <f t="shared" si="2"/>
        <v>-48541.8</v>
      </c>
      <c r="L22" s="105">
        <f t="shared" si="2"/>
        <v>58040</v>
      </c>
      <c r="M22" s="105">
        <f t="shared" si="2"/>
        <v>9616.19</v>
      </c>
      <c r="N22" s="105">
        <f t="shared" si="2"/>
        <v>-0.16</v>
      </c>
      <c r="O22" s="106">
        <f t="shared" si="2"/>
        <v>4569.36</v>
      </c>
      <c r="P22" s="107">
        <f t="shared" si="2"/>
        <v>5364.965</v>
      </c>
      <c r="Q22" s="108">
        <f t="shared" si="2"/>
        <v>862.15</v>
      </c>
      <c r="R22" s="173">
        <f t="shared" si="2"/>
        <v>210</v>
      </c>
      <c r="S22" s="188">
        <f t="shared" si="2"/>
        <v>5620.8</v>
      </c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5.75" thickBot="1">
      <c r="A23" s="76" t="s">
        <v>42</v>
      </c>
      <c r="B23" s="77">
        <v>992</v>
      </c>
      <c r="C23" s="77"/>
      <c r="D23" s="78"/>
      <c r="E23" s="78"/>
      <c r="F23" s="78"/>
      <c r="G23" s="79"/>
      <c r="H23" s="82"/>
      <c r="I23" s="156"/>
      <c r="J23" s="81"/>
      <c r="K23" s="80"/>
      <c r="L23" s="80"/>
      <c r="M23" s="81"/>
      <c r="N23" s="80"/>
      <c r="O23" s="81"/>
      <c r="P23" s="82"/>
      <c r="Q23" s="81"/>
      <c r="R23" s="178"/>
      <c r="S23" s="189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5">
      <c r="A24" s="49" t="s">
        <v>50</v>
      </c>
      <c r="B24" s="22">
        <f>B23+1</f>
        <v>993</v>
      </c>
      <c r="C24" s="145"/>
      <c r="D24" s="11"/>
      <c r="E24" s="11"/>
      <c r="F24" s="11">
        <v>1894</v>
      </c>
      <c r="G24" s="23"/>
      <c r="H24" s="26"/>
      <c r="I24" s="158"/>
      <c r="J24" s="25"/>
      <c r="K24" s="24"/>
      <c r="L24" s="24"/>
      <c r="M24" s="25"/>
      <c r="N24" s="24"/>
      <c r="O24" s="25"/>
      <c r="P24" s="26"/>
      <c r="Q24" s="25"/>
      <c r="R24" s="174"/>
      <c r="S24" s="190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5">
      <c r="A25" s="49" t="s">
        <v>50</v>
      </c>
      <c r="B25" s="22">
        <f aca="true" t="shared" si="3" ref="B25:B37">B24+1</f>
        <v>994</v>
      </c>
      <c r="C25" s="146"/>
      <c r="D25" s="28"/>
      <c r="E25" s="28"/>
      <c r="F25" s="28">
        <v>702</v>
      </c>
      <c r="G25" s="29"/>
      <c r="H25" s="32"/>
      <c r="I25" s="159"/>
      <c r="J25" s="31"/>
      <c r="K25" s="30"/>
      <c r="L25" s="30"/>
      <c r="M25" s="31"/>
      <c r="N25" s="30"/>
      <c r="O25" s="31"/>
      <c r="P25" s="32"/>
      <c r="Q25" s="31"/>
      <c r="R25" s="171"/>
      <c r="S25" s="186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5">
      <c r="A26" s="49" t="s">
        <v>50</v>
      </c>
      <c r="B26" s="22">
        <f t="shared" si="3"/>
        <v>995</v>
      </c>
      <c r="C26" s="146"/>
      <c r="D26" s="28"/>
      <c r="E26" s="28"/>
      <c r="F26" s="11">
        <v>2146</v>
      </c>
      <c r="G26" s="29"/>
      <c r="H26" s="32"/>
      <c r="I26" s="159"/>
      <c r="J26" s="31"/>
      <c r="K26" s="30"/>
      <c r="L26" s="30"/>
      <c r="M26" s="31"/>
      <c r="N26" s="30"/>
      <c r="O26" s="31"/>
      <c r="P26" s="32"/>
      <c r="Q26" s="31"/>
      <c r="R26" s="171"/>
      <c r="S26" s="186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5">
      <c r="A27" s="49" t="s">
        <v>50</v>
      </c>
      <c r="B27" s="22">
        <f t="shared" si="3"/>
        <v>996</v>
      </c>
      <c r="C27" s="146"/>
      <c r="D27" s="28"/>
      <c r="E27" s="28"/>
      <c r="F27" s="28">
        <v>603</v>
      </c>
      <c r="G27" s="29"/>
      <c r="H27" s="32"/>
      <c r="I27" s="159"/>
      <c r="J27" s="31"/>
      <c r="K27" s="30"/>
      <c r="L27" s="30"/>
      <c r="M27" s="31"/>
      <c r="N27" s="30"/>
      <c r="O27" s="31"/>
      <c r="P27" s="32"/>
      <c r="Q27" s="31"/>
      <c r="R27" s="171"/>
      <c r="S27" s="186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5">
      <c r="A28" s="49" t="s">
        <v>50</v>
      </c>
      <c r="B28" s="22">
        <f t="shared" si="3"/>
        <v>997</v>
      </c>
      <c r="C28" s="146"/>
      <c r="D28" s="28"/>
      <c r="E28" s="28"/>
      <c r="F28" s="28">
        <v>745</v>
      </c>
      <c r="G28" s="29"/>
      <c r="H28" s="32"/>
      <c r="I28" s="159"/>
      <c r="J28" s="31"/>
      <c r="K28" s="30"/>
      <c r="L28" s="30"/>
      <c r="M28" s="31"/>
      <c r="N28" s="30"/>
      <c r="O28" s="31"/>
      <c r="P28" s="32"/>
      <c r="Q28" s="31"/>
      <c r="R28" s="171"/>
      <c r="S28" s="186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5">
      <c r="A29" s="49" t="s">
        <v>50</v>
      </c>
      <c r="B29" s="22">
        <f t="shared" si="3"/>
        <v>998</v>
      </c>
      <c r="C29" s="146"/>
      <c r="D29" s="28"/>
      <c r="E29" s="28"/>
      <c r="F29" s="28">
        <v>1537</v>
      </c>
      <c r="G29" s="29"/>
      <c r="H29" s="32"/>
      <c r="I29" s="159"/>
      <c r="J29" s="31"/>
      <c r="K29" s="30"/>
      <c r="L29" s="30"/>
      <c r="M29" s="31"/>
      <c r="N29" s="30"/>
      <c r="O29" s="31"/>
      <c r="P29" s="32"/>
      <c r="Q29" s="31"/>
      <c r="R29" s="171"/>
      <c r="S29" s="186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5">
      <c r="A30" s="49" t="s">
        <v>80</v>
      </c>
      <c r="B30" s="22">
        <f t="shared" si="3"/>
        <v>999</v>
      </c>
      <c r="C30" s="146"/>
      <c r="D30" s="28">
        <v>-800</v>
      </c>
      <c r="E30" s="28"/>
      <c r="F30" s="28"/>
      <c r="G30" s="29"/>
      <c r="H30" s="32"/>
      <c r="I30" s="159">
        <v>800</v>
      </c>
      <c r="J30" s="31"/>
      <c r="K30" s="30"/>
      <c r="L30" s="30"/>
      <c r="M30" s="31"/>
      <c r="N30" s="30"/>
      <c r="O30" s="31"/>
      <c r="P30" s="32"/>
      <c r="Q30" s="31"/>
      <c r="R30" s="171"/>
      <c r="S30" s="186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5">
      <c r="A31" s="49" t="s">
        <v>81</v>
      </c>
      <c r="B31" s="22">
        <f t="shared" si="3"/>
        <v>1000</v>
      </c>
      <c r="C31" s="146"/>
      <c r="D31" s="28"/>
      <c r="E31" s="28">
        <v>-88139</v>
      </c>
      <c r="F31" s="28"/>
      <c r="G31" s="29"/>
      <c r="H31" s="32"/>
      <c r="I31" s="159"/>
      <c r="J31" s="31">
        <v>88139</v>
      </c>
      <c r="K31" s="30"/>
      <c r="L31" s="30"/>
      <c r="M31" s="31"/>
      <c r="N31" s="30"/>
      <c r="O31" s="31"/>
      <c r="P31" s="32"/>
      <c r="Q31" s="31"/>
      <c r="R31" s="171"/>
      <c r="S31" s="186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5">
      <c r="A32" s="49" t="s">
        <v>82</v>
      </c>
      <c r="B32" s="22">
        <f t="shared" si="3"/>
        <v>1001</v>
      </c>
      <c r="C32" s="146"/>
      <c r="D32" s="28"/>
      <c r="E32" s="28"/>
      <c r="F32" s="28">
        <v>-19738</v>
      </c>
      <c r="G32" s="29"/>
      <c r="H32" s="32"/>
      <c r="I32" s="159"/>
      <c r="J32" s="31"/>
      <c r="K32" s="30">
        <v>19738</v>
      </c>
      <c r="L32" s="30"/>
      <c r="M32" s="31"/>
      <c r="N32" s="30"/>
      <c r="O32" s="31"/>
      <c r="P32" s="32"/>
      <c r="Q32" s="31"/>
      <c r="R32" s="171"/>
      <c r="S32" s="186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5">
      <c r="A33" s="49" t="s">
        <v>83</v>
      </c>
      <c r="B33" s="22">
        <f t="shared" si="3"/>
        <v>1002</v>
      </c>
      <c r="C33" s="146"/>
      <c r="D33" s="28"/>
      <c r="E33" s="28"/>
      <c r="F33" s="28"/>
      <c r="G33" s="29">
        <v>-110</v>
      </c>
      <c r="H33" s="32"/>
      <c r="I33" s="159"/>
      <c r="J33" s="31"/>
      <c r="K33" s="30"/>
      <c r="L33" s="30"/>
      <c r="M33" s="31"/>
      <c r="N33" s="30"/>
      <c r="O33" s="31"/>
      <c r="P33" s="32">
        <v>110</v>
      </c>
      <c r="Q33" s="31"/>
      <c r="R33" s="171"/>
      <c r="S33" s="186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5">
      <c r="A34" s="49" t="s">
        <v>92</v>
      </c>
      <c r="B34" s="22">
        <f t="shared" si="3"/>
        <v>1003</v>
      </c>
      <c r="C34" s="146"/>
      <c r="D34" s="28"/>
      <c r="E34" s="28"/>
      <c r="F34" s="28"/>
      <c r="G34" s="29"/>
      <c r="H34" s="32"/>
      <c r="I34" s="159"/>
      <c r="J34" s="31"/>
      <c r="K34" s="30"/>
      <c r="L34" s="30"/>
      <c r="M34" s="31"/>
      <c r="N34" s="30"/>
      <c r="O34" s="31"/>
      <c r="P34" s="32"/>
      <c r="Q34" s="31"/>
      <c r="R34" s="171"/>
      <c r="S34" s="186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5">
      <c r="A35" s="49"/>
      <c r="B35" s="22">
        <f t="shared" si="3"/>
        <v>1004</v>
      </c>
      <c r="C35" s="146"/>
      <c r="D35" s="28"/>
      <c r="E35" s="28"/>
      <c r="F35" s="28"/>
      <c r="G35" s="29"/>
      <c r="H35" s="32"/>
      <c r="I35" s="159"/>
      <c r="J35" s="31"/>
      <c r="K35" s="30"/>
      <c r="L35" s="30"/>
      <c r="M35" s="31"/>
      <c r="N35" s="30"/>
      <c r="O35" s="31"/>
      <c r="P35" s="32"/>
      <c r="Q35" s="31"/>
      <c r="R35" s="171"/>
      <c r="S35" s="186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5">
      <c r="A36" s="49"/>
      <c r="B36" s="22">
        <f t="shared" si="3"/>
        <v>1005</v>
      </c>
      <c r="C36" s="146"/>
      <c r="D36" s="28"/>
      <c r="E36" s="28"/>
      <c r="F36" s="28"/>
      <c r="G36" s="29"/>
      <c r="H36" s="32"/>
      <c r="I36" s="159"/>
      <c r="J36" s="31"/>
      <c r="K36" s="30"/>
      <c r="L36" s="30"/>
      <c r="M36" s="31"/>
      <c r="N36" s="30"/>
      <c r="O36" s="31"/>
      <c r="P36" s="32"/>
      <c r="Q36" s="31"/>
      <c r="R36" s="171"/>
      <c r="S36" s="186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5">
      <c r="A37" s="49"/>
      <c r="B37" s="22">
        <f t="shared" si="3"/>
        <v>1006</v>
      </c>
      <c r="C37" s="146"/>
      <c r="D37" s="28"/>
      <c r="E37" s="28"/>
      <c r="F37" s="28"/>
      <c r="G37" s="29"/>
      <c r="H37" s="32"/>
      <c r="I37" s="159"/>
      <c r="J37" s="31"/>
      <c r="K37" s="30"/>
      <c r="L37" s="30"/>
      <c r="M37" s="31"/>
      <c r="N37" s="30"/>
      <c r="O37" s="31"/>
      <c r="P37" s="32"/>
      <c r="Q37" s="31"/>
      <c r="R37" s="171"/>
      <c r="S37" s="186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5.75" thickBot="1">
      <c r="A38" s="221" t="s">
        <v>43</v>
      </c>
      <c r="B38" s="222"/>
      <c r="C38" s="147">
        <f aca="true" t="shared" si="4" ref="C38:S38">SUM(C23:C37)</f>
        <v>0</v>
      </c>
      <c r="D38" s="73">
        <f t="shared" si="4"/>
        <v>-800</v>
      </c>
      <c r="E38" s="73">
        <f t="shared" si="4"/>
        <v>-88139</v>
      </c>
      <c r="F38" s="73">
        <f t="shared" si="4"/>
        <v>-12111</v>
      </c>
      <c r="G38" s="75">
        <f t="shared" si="4"/>
        <v>-110</v>
      </c>
      <c r="H38" s="75">
        <f t="shared" si="4"/>
        <v>0</v>
      </c>
      <c r="I38" s="154">
        <f t="shared" si="4"/>
        <v>800</v>
      </c>
      <c r="J38" s="73">
        <f t="shared" si="4"/>
        <v>88139</v>
      </c>
      <c r="K38" s="73">
        <f t="shared" si="4"/>
        <v>19738</v>
      </c>
      <c r="L38" s="74">
        <f t="shared" si="4"/>
        <v>0</v>
      </c>
      <c r="M38" s="73">
        <f t="shared" si="4"/>
        <v>0</v>
      </c>
      <c r="N38" s="73">
        <f t="shared" si="4"/>
        <v>0</v>
      </c>
      <c r="O38" s="73">
        <f t="shared" si="4"/>
        <v>0</v>
      </c>
      <c r="P38" s="73">
        <f t="shared" si="4"/>
        <v>110</v>
      </c>
      <c r="Q38" s="75">
        <f t="shared" si="4"/>
        <v>0</v>
      </c>
      <c r="R38" s="175">
        <f t="shared" si="4"/>
        <v>0</v>
      </c>
      <c r="S38" s="191">
        <f t="shared" si="4"/>
        <v>0</v>
      </c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5.75" thickBot="1">
      <c r="A39" s="33" t="s">
        <v>27</v>
      </c>
      <c r="B39" s="34">
        <v>868</v>
      </c>
      <c r="C39" s="35"/>
      <c r="D39" s="36"/>
      <c r="E39" s="37"/>
      <c r="F39" s="38"/>
      <c r="G39" s="150"/>
      <c r="H39" s="39"/>
      <c r="I39" s="40"/>
      <c r="J39" s="41"/>
      <c r="K39" s="41"/>
      <c r="L39" s="41"/>
      <c r="M39" s="41"/>
      <c r="N39" s="41"/>
      <c r="O39" s="40"/>
      <c r="P39" s="39"/>
      <c r="Q39" s="54"/>
      <c r="R39" s="176"/>
      <c r="S39" s="192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5">
      <c r="A40" s="8"/>
      <c r="B40" s="42">
        <f aca="true" t="shared" si="5" ref="B40:B57">B39+1</f>
        <v>869</v>
      </c>
      <c r="C40" s="10"/>
      <c r="D40" s="43"/>
      <c r="E40" s="44"/>
      <c r="F40" s="45"/>
      <c r="G40" s="151"/>
      <c r="H40" s="12"/>
      <c r="I40" s="13"/>
      <c r="J40" s="14"/>
      <c r="K40" s="14"/>
      <c r="L40" s="14"/>
      <c r="M40" s="14"/>
      <c r="N40" s="14"/>
      <c r="O40" s="13"/>
      <c r="P40" s="12"/>
      <c r="Q40" s="52"/>
      <c r="R40" s="174"/>
      <c r="S40" s="190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5">
      <c r="A41" s="8"/>
      <c r="B41" s="46">
        <f t="shared" si="5"/>
        <v>870</v>
      </c>
      <c r="C41" s="27"/>
      <c r="D41" s="15"/>
      <c r="E41" s="16"/>
      <c r="F41" s="17"/>
      <c r="G41" s="152"/>
      <c r="H41" s="18"/>
      <c r="I41" s="19"/>
      <c r="J41" s="20"/>
      <c r="K41" s="20"/>
      <c r="L41" s="20"/>
      <c r="M41" s="20"/>
      <c r="N41" s="20"/>
      <c r="O41" s="19"/>
      <c r="P41" s="18"/>
      <c r="Q41" s="53"/>
      <c r="R41" s="171"/>
      <c r="S41" s="186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5">
      <c r="A42" s="8"/>
      <c r="B42" s="46">
        <f t="shared" si="5"/>
        <v>871</v>
      </c>
      <c r="C42" s="27"/>
      <c r="D42" s="15"/>
      <c r="E42" s="16"/>
      <c r="F42" s="17"/>
      <c r="G42" s="152"/>
      <c r="H42" s="18"/>
      <c r="I42" s="19"/>
      <c r="J42" s="20"/>
      <c r="K42" s="20"/>
      <c r="L42" s="20"/>
      <c r="M42" s="20"/>
      <c r="N42" s="20"/>
      <c r="O42" s="19"/>
      <c r="P42" s="18"/>
      <c r="Q42" s="53"/>
      <c r="R42" s="171"/>
      <c r="S42" s="186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5">
      <c r="A43" s="8"/>
      <c r="B43" s="46">
        <f t="shared" si="5"/>
        <v>872</v>
      </c>
      <c r="C43" s="27"/>
      <c r="D43" s="15"/>
      <c r="E43" s="16"/>
      <c r="F43" s="17"/>
      <c r="G43" s="152"/>
      <c r="H43" s="18"/>
      <c r="I43" s="19"/>
      <c r="J43" s="20"/>
      <c r="K43" s="20"/>
      <c r="L43" s="20"/>
      <c r="M43" s="20"/>
      <c r="N43" s="20"/>
      <c r="O43" s="19"/>
      <c r="P43" s="18"/>
      <c r="Q43" s="53"/>
      <c r="R43" s="171"/>
      <c r="S43" s="186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5">
      <c r="A44" s="8"/>
      <c r="B44" s="46">
        <f t="shared" si="5"/>
        <v>873</v>
      </c>
      <c r="C44" s="27"/>
      <c r="D44" s="15"/>
      <c r="E44" s="16"/>
      <c r="F44" s="17"/>
      <c r="G44" s="152"/>
      <c r="H44" s="18"/>
      <c r="I44" s="19"/>
      <c r="J44" s="20"/>
      <c r="K44" s="20"/>
      <c r="L44" s="20"/>
      <c r="M44" s="20"/>
      <c r="N44" s="20"/>
      <c r="O44" s="19"/>
      <c r="P44" s="18"/>
      <c r="Q44" s="53"/>
      <c r="R44" s="171"/>
      <c r="S44" s="186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5">
      <c r="A45" s="8"/>
      <c r="B45" s="46">
        <f t="shared" si="5"/>
        <v>874</v>
      </c>
      <c r="C45" s="27"/>
      <c r="D45" s="15"/>
      <c r="E45" s="16"/>
      <c r="F45" s="17"/>
      <c r="G45" s="152"/>
      <c r="H45" s="18"/>
      <c r="I45" s="19"/>
      <c r="J45" s="20"/>
      <c r="K45" s="20"/>
      <c r="L45" s="20"/>
      <c r="M45" s="20"/>
      <c r="N45" s="20"/>
      <c r="O45" s="19"/>
      <c r="P45" s="18"/>
      <c r="Q45" s="53"/>
      <c r="R45" s="171"/>
      <c r="S45" s="186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15">
      <c r="A46" s="8"/>
      <c r="B46" s="46">
        <f t="shared" si="5"/>
        <v>875</v>
      </c>
      <c r="C46" s="27"/>
      <c r="D46" s="15"/>
      <c r="E46" s="16"/>
      <c r="F46" s="17"/>
      <c r="G46" s="152"/>
      <c r="H46" s="18"/>
      <c r="I46" s="19"/>
      <c r="J46" s="20"/>
      <c r="K46" s="20"/>
      <c r="L46" s="20"/>
      <c r="M46" s="20"/>
      <c r="N46" s="20"/>
      <c r="O46" s="19"/>
      <c r="P46" s="18"/>
      <c r="Q46" s="53"/>
      <c r="R46" s="171"/>
      <c r="S46" s="186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5">
      <c r="A47" s="8"/>
      <c r="B47" s="46">
        <f t="shared" si="5"/>
        <v>876</v>
      </c>
      <c r="C47" s="27"/>
      <c r="D47" s="15"/>
      <c r="E47" s="16"/>
      <c r="F47" s="17"/>
      <c r="G47" s="152"/>
      <c r="H47" s="18"/>
      <c r="I47" s="19"/>
      <c r="J47" s="20"/>
      <c r="K47" s="20"/>
      <c r="L47" s="20"/>
      <c r="M47" s="20"/>
      <c r="N47" s="20"/>
      <c r="O47" s="19"/>
      <c r="P47" s="18"/>
      <c r="Q47" s="53"/>
      <c r="R47" s="171"/>
      <c r="S47" s="186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5">
      <c r="A48" s="8"/>
      <c r="B48" s="46">
        <f t="shared" si="5"/>
        <v>877</v>
      </c>
      <c r="C48" s="27"/>
      <c r="D48" s="15"/>
      <c r="E48" s="16"/>
      <c r="F48" s="17"/>
      <c r="G48" s="152"/>
      <c r="H48" s="18"/>
      <c r="I48" s="19"/>
      <c r="J48" s="20"/>
      <c r="K48" s="20"/>
      <c r="L48" s="20"/>
      <c r="M48" s="20"/>
      <c r="N48" s="20"/>
      <c r="O48" s="19"/>
      <c r="P48" s="18"/>
      <c r="Q48" s="53"/>
      <c r="R48" s="171"/>
      <c r="S48" s="186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5">
      <c r="A49" s="8"/>
      <c r="B49" s="46">
        <f t="shared" si="5"/>
        <v>878</v>
      </c>
      <c r="C49" s="27"/>
      <c r="D49" s="15"/>
      <c r="E49" s="16"/>
      <c r="F49" s="17"/>
      <c r="G49" s="152"/>
      <c r="H49" s="18"/>
      <c r="I49" s="19"/>
      <c r="J49" s="20"/>
      <c r="K49" s="20"/>
      <c r="L49" s="20"/>
      <c r="M49" s="20"/>
      <c r="N49" s="20"/>
      <c r="O49" s="19"/>
      <c r="P49" s="18"/>
      <c r="Q49" s="53"/>
      <c r="R49" s="171"/>
      <c r="S49" s="186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5">
      <c r="A50" s="8"/>
      <c r="B50" s="46">
        <f t="shared" si="5"/>
        <v>879</v>
      </c>
      <c r="C50" s="27"/>
      <c r="D50" s="15"/>
      <c r="E50" s="16"/>
      <c r="F50" s="17"/>
      <c r="G50" s="152"/>
      <c r="H50" s="18"/>
      <c r="I50" s="19"/>
      <c r="J50" s="20"/>
      <c r="K50" s="20"/>
      <c r="L50" s="20"/>
      <c r="M50" s="20"/>
      <c r="N50" s="20"/>
      <c r="O50" s="19"/>
      <c r="P50" s="18"/>
      <c r="Q50" s="53"/>
      <c r="R50" s="171"/>
      <c r="S50" s="186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5">
      <c r="A51" s="8"/>
      <c r="B51" s="46">
        <f t="shared" si="5"/>
        <v>880</v>
      </c>
      <c r="C51" s="27"/>
      <c r="D51" s="15"/>
      <c r="E51" s="16"/>
      <c r="F51" s="17"/>
      <c r="G51" s="152"/>
      <c r="H51" s="18"/>
      <c r="I51" s="19"/>
      <c r="J51" s="20"/>
      <c r="K51" s="20"/>
      <c r="L51" s="20"/>
      <c r="M51" s="20"/>
      <c r="N51" s="20"/>
      <c r="O51" s="19"/>
      <c r="P51" s="18"/>
      <c r="Q51" s="53"/>
      <c r="R51" s="171"/>
      <c r="S51" s="186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5">
      <c r="A52" s="8"/>
      <c r="B52" s="46">
        <f t="shared" si="5"/>
        <v>881</v>
      </c>
      <c r="C52" s="27"/>
      <c r="D52" s="15"/>
      <c r="E52" s="16"/>
      <c r="F52" s="17"/>
      <c r="G52" s="152"/>
      <c r="H52" s="18"/>
      <c r="I52" s="19"/>
      <c r="J52" s="20"/>
      <c r="K52" s="20"/>
      <c r="L52" s="20"/>
      <c r="M52" s="20"/>
      <c r="N52" s="20"/>
      <c r="O52" s="19"/>
      <c r="P52" s="18"/>
      <c r="Q52" s="53"/>
      <c r="R52" s="171"/>
      <c r="S52" s="186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5">
      <c r="A53" s="8"/>
      <c r="B53" s="46">
        <f t="shared" si="5"/>
        <v>882</v>
      </c>
      <c r="C53" s="27"/>
      <c r="D53" s="15"/>
      <c r="E53" s="16"/>
      <c r="F53" s="17"/>
      <c r="G53" s="152"/>
      <c r="H53" s="18"/>
      <c r="I53" s="19"/>
      <c r="J53" s="20"/>
      <c r="K53" s="20"/>
      <c r="L53" s="20"/>
      <c r="M53" s="20"/>
      <c r="N53" s="20"/>
      <c r="O53" s="19"/>
      <c r="P53" s="18"/>
      <c r="Q53" s="53"/>
      <c r="R53" s="171"/>
      <c r="S53" s="186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5">
      <c r="A54" s="8"/>
      <c r="B54" s="46">
        <f t="shared" si="5"/>
        <v>883</v>
      </c>
      <c r="C54" s="27"/>
      <c r="D54" s="15"/>
      <c r="E54" s="16"/>
      <c r="F54" s="17"/>
      <c r="G54" s="152"/>
      <c r="H54" s="18"/>
      <c r="I54" s="19"/>
      <c r="J54" s="20"/>
      <c r="K54" s="20"/>
      <c r="L54" s="20"/>
      <c r="M54" s="20"/>
      <c r="N54" s="20"/>
      <c r="O54" s="19"/>
      <c r="P54" s="18"/>
      <c r="Q54" s="53"/>
      <c r="R54" s="171"/>
      <c r="S54" s="186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5">
      <c r="A55" s="8"/>
      <c r="B55" s="46">
        <f t="shared" si="5"/>
        <v>884</v>
      </c>
      <c r="C55" s="27"/>
      <c r="D55" s="15"/>
      <c r="E55" s="16"/>
      <c r="F55" s="17"/>
      <c r="G55" s="152"/>
      <c r="H55" s="18"/>
      <c r="I55" s="19"/>
      <c r="J55" s="20"/>
      <c r="K55" s="20"/>
      <c r="L55" s="20"/>
      <c r="M55" s="20"/>
      <c r="N55" s="20"/>
      <c r="O55" s="19"/>
      <c r="P55" s="18"/>
      <c r="Q55" s="53"/>
      <c r="R55" s="171"/>
      <c r="S55" s="186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5">
      <c r="A56" s="8"/>
      <c r="B56" s="46">
        <f t="shared" si="5"/>
        <v>885</v>
      </c>
      <c r="C56" s="27"/>
      <c r="D56" s="15"/>
      <c r="E56" s="16"/>
      <c r="F56" s="17"/>
      <c r="G56" s="152"/>
      <c r="H56" s="18"/>
      <c r="I56" s="19"/>
      <c r="J56" s="20"/>
      <c r="K56" s="20"/>
      <c r="L56" s="20"/>
      <c r="M56" s="20"/>
      <c r="N56" s="20"/>
      <c r="O56" s="19"/>
      <c r="P56" s="18"/>
      <c r="Q56" s="53"/>
      <c r="R56" s="171"/>
      <c r="S56" s="186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5.75" thickBot="1">
      <c r="A57" s="8"/>
      <c r="B57" s="46">
        <f t="shared" si="5"/>
        <v>886</v>
      </c>
      <c r="C57" s="27"/>
      <c r="D57" s="15"/>
      <c r="E57" s="16"/>
      <c r="F57" s="17"/>
      <c r="G57" s="152"/>
      <c r="H57" s="18"/>
      <c r="I57" s="19"/>
      <c r="J57" s="20"/>
      <c r="K57" s="20"/>
      <c r="L57" s="20"/>
      <c r="M57" s="20"/>
      <c r="N57" s="20"/>
      <c r="O57" s="19"/>
      <c r="P57" s="18"/>
      <c r="Q57" s="53"/>
      <c r="R57" s="177"/>
      <c r="S57" s="187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19" ht="15.75" thickBot="1">
      <c r="A58" s="211" t="s">
        <v>30</v>
      </c>
      <c r="B58" s="212"/>
      <c r="C58" s="47">
        <f aca="true" t="shared" si="6" ref="C58:S58">SUM(C39:C57)</f>
        <v>0</v>
      </c>
      <c r="D58" s="47">
        <f t="shared" si="6"/>
        <v>0</v>
      </c>
      <c r="E58" s="47">
        <f t="shared" si="6"/>
        <v>0</v>
      </c>
      <c r="F58" s="47">
        <f t="shared" si="6"/>
        <v>0</v>
      </c>
      <c r="G58" s="55">
        <f t="shared" si="6"/>
        <v>0</v>
      </c>
      <c r="H58" s="55">
        <f t="shared" si="6"/>
        <v>0</v>
      </c>
      <c r="I58" s="155">
        <f t="shared" si="6"/>
        <v>0</v>
      </c>
      <c r="J58" s="47">
        <f t="shared" si="6"/>
        <v>0</v>
      </c>
      <c r="K58" s="47">
        <f t="shared" si="6"/>
        <v>0</v>
      </c>
      <c r="L58" s="48">
        <f t="shared" si="6"/>
        <v>0</v>
      </c>
      <c r="M58" s="47">
        <f t="shared" si="6"/>
        <v>0</v>
      </c>
      <c r="N58" s="47">
        <f t="shared" si="6"/>
        <v>0</v>
      </c>
      <c r="O58" s="47">
        <f t="shared" si="6"/>
        <v>0</v>
      </c>
      <c r="P58" s="47">
        <f t="shared" si="6"/>
        <v>0</v>
      </c>
      <c r="Q58" s="55">
        <f t="shared" si="6"/>
        <v>0</v>
      </c>
      <c r="R58" s="179">
        <f t="shared" si="6"/>
        <v>0</v>
      </c>
      <c r="S58" s="193">
        <f t="shared" si="6"/>
        <v>0</v>
      </c>
    </row>
    <row r="59" spans="1:19" ht="15.75" thickBot="1">
      <c r="A59" s="215" t="s">
        <v>31</v>
      </c>
      <c r="B59" s="216"/>
      <c r="C59" s="78">
        <f aca="true" t="shared" si="7" ref="C59:S59">C22+C38-C58</f>
        <v>2425</v>
      </c>
      <c r="D59" s="78">
        <f t="shared" si="7"/>
        <v>400</v>
      </c>
      <c r="E59" s="78">
        <f t="shared" si="7"/>
        <v>0</v>
      </c>
      <c r="F59" s="78">
        <f t="shared" si="7"/>
        <v>0</v>
      </c>
      <c r="G59" s="153">
        <f t="shared" si="7"/>
        <v>319.636</v>
      </c>
      <c r="H59" s="80">
        <f t="shared" si="7"/>
        <v>0</v>
      </c>
      <c r="I59" s="156">
        <f t="shared" si="7"/>
        <v>6400.08</v>
      </c>
      <c r="J59" s="80">
        <f t="shared" si="7"/>
        <v>50654.5</v>
      </c>
      <c r="K59" s="80">
        <f t="shared" si="7"/>
        <v>-28803.800000000003</v>
      </c>
      <c r="L59" s="80">
        <f t="shared" si="7"/>
        <v>58040</v>
      </c>
      <c r="M59" s="80">
        <f t="shared" si="7"/>
        <v>9616.19</v>
      </c>
      <c r="N59" s="80">
        <f t="shared" si="7"/>
        <v>-0.16</v>
      </c>
      <c r="O59" s="80">
        <f t="shared" si="7"/>
        <v>4569.36</v>
      </c>
      <c r="P59" s="82">
        <f t="shared" si="7"/>
        <v>5474.965</v>
      </c>
      <c r="Q59" s="83">
        <f t="shared" si="7"/>
        <v>862.15</v>
      </c>
      <c r="R59" s="180">
        <f t="shared" si="7"/>
        <v>210</v>
      </c>
      <c r="S59" s="83">
        <f t="shared" si="7"/>
        <v>5620.8</v>
      </c>
    </row>
    <row r="60" ht="12.75"/>
    <row r="61" ht="12.75"/>
    <row r="62" spans="1:17" ht="24.75">
      <c r="A62" s="4"/>
      <c r="O62" s="200" t="s">
        <v>34</v>
      </c>
      <c r="P62" s="200"/>
      <c r="Q62" s="200"/>
    </row>
    <row r="63" spans="1:17" ht="24.75">
      <c r="A63" s="4" t="s">
        <v>36</v>
      </c>
      <c r="O63" s="200" t="s">
        <v>33</v>
      </c>
      <c r="P63" s="200"/>
      <c r="Q63" s="200"/>
    </row>
    <row r="64" ht="12.75"/>
    <row r="65" ht="12.75">
      <c r="B65" s="143"/>
    </row>
    <row r="235" ht="13.5">
      <c r="D235" s="7" t="s">
        <v>3</v>
      </c>
    </row>
  </sheetData>
  <sheetProtection/>
  <mergeCells count="15">
    <mergeCell ref="O63:Q63"/>
    <mergeCell ref="A58:B58"/>
    <mergeCell ref="A22:B22"/>
    <mergeCell ref="A59:B59"/>
    <mergeCell ref="I3:O3"/>
    <mergeCell ref="D3:F3"/>
    <mergeCell ref="A38:B38"/>
    <mergeCell ref="C3:C4"/>
    <mergeCell ref="B3:B4"/>
    <mergeCell ref="G3:G4"/>
    <mergeCell ref="O62:Q62"/>
    <mergeCell ref="H3:H4"/>
    <mergeCell ref="B2:H2"/>
    <mergeCell ref="I2:S2"/>
    <mergeCell ref="B1:H1"/>
  </mergeCells>
  <printOptions horizontalCentered="1" verticalCentered="1"/>
  <pageMargins left="0.15748031496062992" right="0.31496062992125984" top="0.26" bottom="0.45" header="0.31496062992125984" footer="0.31496062992125984"/>
  <pageSetup fitToHeight="1" fitToWidth="1" horizontalDpi="600" verticalDpi="600" orientation="landscape" paperSize="9" scale="6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6.00390625" style="0" customWidth="1"/>
    <col min="2" max="2" width="29.00390625" style="0" customWidth="1"/>
    <col min="3" max="3" width="10.421875" style="0" customWidth="1"/>
    <col min="8" max="8" width="10.7109375" style="0" bestFit="1" customWidth="1"/>
    <col min="10" max="10" width="19.28125" style="0" customWidth="1"/>
    <col min="11" max="11" width="18.57421875" style="0" customWidth="1"/>
    <col min="12" max="13" width="9.140625" style="0" customWidth="1"/>
  </cols>
  <sheetData>
    <row r="1" spans="1:11" ht="19.5">
      <c r="A1" s="58" t="s">
        <v>66</v>
      </c>
      <c r="B1" s="58" t="s">
        <v>39</v>
      </c>
      <c r="C1" s="160" t="s">
        <v>17</v>
      </c>
      <c r="F1" s="84" t="s">
        <v>70</v>
      </c>
      <c r="G1" s="167" t="s">
        <v>1</v>
      </c>
      <c r="H1" s="85" t="s">
        <v>72</v>
      </c>
      <c r="I1" s="85" t="s">
        <v>4</v>
      </c>
      <c r="J1" s="85" t="s">
        <v>0</v>
      </c>
      <c r="K1" s="86" t="s">
        <v>15</v>
      </c>
    </row>
    <row r="2" spans="1:11" ht="19.5">
      <c r="A2" s="59">
        <f>'التقرير اليومي'!D59</f>
        <v>400</v>
      </c>
      <c r="B2" s="57" t="s">
        <v>52</v>
      </c>
      <c r="C2" s="161">
        <v>101001</v>
      </c>
      <c r="F2" s="89"/>
      <c r="G2" s="89"/>
      <c r="H2" s="164"/>
      <c r="I2" s="89"/>
      <c r="J2" s="87"/>
      <c r="K2" s="87"/>
    </row>
    <row r="3" spans="1:11" ht="19.5">
      <c r="A3" s="60">
        <f>'التقرير اليومي'!G59</f>
        <v>319.636</v>
      </c>
      <c r="B3" s="57" t="s">
        <v>51</v>
      </c>
      <c r="C3" s="161">
        <v>101002</v>
      </c>
      <c r="F3" s="89"/>
      <c r="G3" s="89"/>
      <c r="H3" s="164"/>
      <c r="I3" s="89">
        <v>150</v>
      </c>
      <c r="J3" s="87" t="s">
        <v>73</v>
      </c>
      <c r="K3" s="87" t="s">
        <v>16</v>
      </c>
    </row>
    <row r="4" spans="1:11" ht="19.5">
      <c r="A4" s="60">
        <f>'التقرير اليومي'!H59</f>
        <v>0</v>
      </c>
      <c r="B4" s="57" t="s">
        <v>86</v>
      </c>
      <c r="C4" s="161">
        <v>101003</v>
      </c>
      <c r="F4" s="89"/>
      <c r="G4" s="89"/>
      <c r="H4" s="164"/>
      <c r="I4" s="89"/>
      <c r="J4" s="87"/>
      <c r="K4" s="87"/>
    </row>
    <row r="5" spans="1:11" ht="19.5">
      <c r="A5" s="59">
        <f>'التقرير اليومي'!C59</f>
        <v>2425</v>
      </c>
      <c r="B5" s="57" t="s">
        <v>40</v>
      </c>
      <c r="C5" s="161">
        <v>101005</v>
      </c>
      <c r="F5" s="89"/>
      <c r="G5" s="89"/>
      <c r="H5" s="164"/>
      <c r="I5" s="89"/>
      <c r="J5" s="87"/>
      <c r="K5" s="87"/>
    </row>
    <row r="6" spans="1:11" ht="19.5">
      <c r="A6" s="59">
        <f>'التقرير اليومي'!E59</f>
        <v>0</v>
      </c>
      <c r="B6" s="57" t="s">
        <v>53</v>
      </c>
      <c r="C6" s="161">
        <v>101009</v>
      </c>
      <c r="F6" s="89"/>
      <c r="G6" s="89"/>
      <c r="H6" s="164"/>
      <c r="I6" s="89"/>
      <c r="J6" s="87"/>
      <c r="K6" s="87"/>
    </row>
    <row r="7" spans="1:11" ht="19.5">
      <c r="A7" s="59"/>
      <c r="B7" s="57" t="s">
        <v>54</v>
      </c>
      <c r="C7" s="161">
        <v>101010</v>
      </c>
      <c r="D7" s="2"/>
      <c r="E7" s="2"/>
      <c r="F7" s="89"/>
      <c r="G7" s="89"/>
      <c r="H7" s="164"/>
      <c r="I7" s="89"/>
      <c r="J7" s="87"/>
      <c r="K7" s="87"/>
    </row>
    <row r="8" spans="1:11" ht="19.5">
      <c r="A8" s="59">
        <f>'التقرير اليومي'!F59</f>
        <v>0</v>
      </c>
      <c r="B8" s="57" t="s">
        <v>55</v>
      </c>
      <c r="C8" s="161">
        <v>101011</v>
      </c>
      <c r="D8" s="2"/>
      <c r="E8" s="2"/>
      <c r="F8" s="89"/>
      <c r="G8" s="89"/>
      <c r="H8" s="164"/>
      <c r="I8" s="89"/>
      <c r="J8" s="87"/>
      <c r="K8" s="87"/>
    </row>
    <row r="9" spans="1:11" ht="19.5">
      <c r="A9" s="60">
        <f>'التقرير اليومي'!I59</f>
        <v>6400.08</v>
      </c>
      <c r="B9" s="57" t="s">
        <v>56</v>
      </c>
      <c r="C9" s="161">
        <v>102001</v>
      </c>
      <c r="D9" s="2"/>
      <c r="E9" s="2"/>
      <c r="F9" s="89"/>
      <c r="G9" s="89"/>
      <c r="H9" s="164"/>
      <c r="I9" s="89"/>
      <c r="J9" s="87"/>
      <c r="K9" s="87"/>
    </row>
    <row r="10" spans="1:11" ht="19.5">
      <c r="A10" s="60">
        <f>'التقرير اليومي'!P59</f>
        <v>5474.965</v>
      </c>
      <c r="B10" s="57" t="s">
        <v>57</v>
      </c>
      <c r="C10" s="161">
        <v>102002</v>
      </c>
      <c r="D10" s="2"/>
      <c r="E10" s="2"/>
      <c r="F10" s="88"/>
      <c r="G10" s="88"/>
      <c r="H10" s="88"/>
      <c r="I10" s="88">
        <f>SUM(I2:I9)</f>
        <v>150</v>
      </c>
      <c r="J10" s="88"/>
      <c r="K10" s="88" t="s">
        <v>13</v>
      </c>
    </row>
    <row r="11" spans="1:10" ht="19.5">
      <c r="A11" s="60">
        <f>'التقرير اليومي'!Q59</f>
        <v>862.15</v>
      </c>
      <c r="B11" s="57" t="s">
        <v>58</v>
      </c>
      <c r="C11" s="161">
        <v>102003</v>
      </c>
      <c r="D11" s="2"/>
      <c r="E11" s="2"/>
      <c r="F11" s="56"/>
      <c r="G11" s="56"/>
      <c r="H11" s="56"/>
      <c r="I11" s="56"/>
      <c r="J11" s="2"/>
    </row>
    <row r="12" spans="1:10" ht="19.5">
      <c r="A12" s="60">
        <f>'التقرير اليومي'!R59</f>
        <v>210</v>
      </c>
      <c r="B12" s="57" t="s">
        <v>59</v>
      </c>
      <c r="C12" s="161">
        <v>102004</v>
      </c>
      <c r="D12" s="2"/>
      <c r="E12" s="2"/>
      <c r="F12" s="56"/>
      <c r="G12" s="56"/>
      <c r="H12" s="56"/>
      <c r="I12" s="56"/>
      <c r="J12" s="2"/>
    </row>
    <row r="13" spans="1:10" ht="19.5">
      <c r="A13" s="60">
        <f>'التقرير اليومي'!K59</f>
        <v>-28803.800000000003</v>
      </c>
      <c r="B13" s="57" t="s">
        <v>60</v>
      </c>
      <c r="C13" s="161">
        <v>102023</v>
      </c>
      <c r="D13" s="2"/>
      <c r="E13" s="2"/>
      <c r="F13" s="56"/>
      <c r="G13" s="56"/>
      <c r="H13" s="56"/>
      <c r="I13" s="56"/>
      <c r="J13" s="2"/>
    </row>
    <row r="14" spans="1:10" ht="19.5">
      <c r="A14" s="60">
        <f>'التقرير اليومي'!M59</f>
        <v>9616.19</v>
      </c>
      <c r="B14" s="57" t="s">
        <v>61</v>
      </c>
      <c r="C14" s="161">
        <v>102024</v>
      </c>
      <c r="D14" s="2"/>
      <c r="E14" s="2"/>
      <c r="F14" s="56"/>
      <c r="G14" s="56"/>
      <c r="H14" s="56"/>
      <c r="I14" s="56"/>
      <c r="J14" s="2"/>
    </row>
    <row r="15" spans="1:10" ht="19.5">
      <c r="A15" s="60">
        <f>'التقرير اليومي'!N59</f>
        <v>-0.16</v>
      </c>
      <c r="B15" s="57" t="s">
        <v>62</v>
      </c>
      <c r="C15" s="161">
        <v>102025</v>
      </c>
      <c r="D15" s="2"/>
      <c r="E15" s="2"/>
      <c r="F15" s="56"/>
      <c r="G15" s="56"/>
      <c r="H15" s="56"/>
      <c r="I15" s="56"/>
      <c r="J15" s="2"/>
    </row>
    <row r="16" spans="1:10" ht="19.5">
      <c r="A16" s="60">
        <f>'التقرير اليومي'!O59</f>
        <v>4569.36</v>
      </c>
      <c r="B16" s="57" t="s">
        <v>63</v>
      </c>
      <c r="C16" s="161">
        <v>102026</v>
      </c>
      <c r="D16" s="2"/>
      <c r="E16" s="2"/>
      <c r="F16" s="56"/>
      <c r="G16" s="56"/>
      <c r="H16" s="56"/>
      <c r="I16" s="56"/>
      <c r="J16" s="2"/>
    </row>
    <row r="17" spans="1:10" ht="19.5">
      <c r="A17" s="60">
        <f>'التقرير اليومي'!J59</f>
        <v>50654.5</v>
      </c>
      <c r="B17" s="57" t="s">
        <v>64</v>
      </c>
      <c r="C17" s="161">
        <v>102027</v>
      </c>
      <c r="D17" s="2"/>
      <c r="E17" s="2"/>
      <c r="F17" s="56"/>
      <c r="G17" s="56"/>
      <c r="H17" s="56"/>
      <c r="I17" s="56"/>
      <c r="J17" s="2"/>
    </row>
    <row r="18" spans="1:3" ht="23.25" customHeight="1">
      <c r="A18" s="60">
        <f>'التقرير اليومي'!L59</f>
        <v>58040</v>
      </c>
      <c r="B18" s="57" t="s">
        <v>65</v>
      </c>
      <c r="C18" s="161">
        <v>102028</v>
      </c>
    </row>
    <row r="19" spans="1:3" ht="23.25" customHeight="1">
      <c r="A19" s="60">
        <f>'التقرير اليومي'!S59</f>
        <v>5620.8</v>
      </c>
      <c r="B19" s="181" t="s">
        <v>88</v>
      </c>
      <c r="C19" s="182">
        <v>102029</v>
      </c>
    </row>
    <row r="20" spans="1:3" ht="23.25" customHeight="1">
      <c r="A20" s="61">
        <f>A2+A3*5.5+A5+A6+A7+A8+A9+A10*5.5+A11*4+A12*4.5+A13+A14+A15+A16+A17+A18+A4*4+A19*4.5</f>
        <v>164858.6755</v>
      </c>
      <c r="B20" s="62" t="s">
        <v>67</v>
      </c>
      <c r="C20" s="16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O1" sqref="M1:O18"/>
    </sheetView>
  </sheetViews>
  <sheetFormatPr defaultColWidth="9.140625" defaultRowHeight="12.75"/>
  <cols>
    <col min="4" max="4" width="8.7109375" style="0" customWidth="1"/>
    <col min="8" max="8" width="9.7109375" style="0" bestFit="1" customWidth="1"/>
    <col min="13" max="13" width="9.421875" style="0" customWidth="1"/>
    <col min="14" max="14" width="8.140625" style="0" customWidth="1"/>
    <col min="15" max="15" width="7.7109375" style="0" customWidth="1"/>
  </cols>
  <sheetData>
    <row r="1" spans="1:15" ht="15">
      <c r="A1" s="119" t="s">
        <v>10</v>
      </c>
      <c r="B1" s="120" t="s">
        <v>9</v>
      </c>
      <c r="C1" s="121" t="s">
        <v>12</v>
      </c>
      <c r="D1" s="229" t="s">
        <v>10</v>
      </c>
      <c r="E1" s="230"/>
      <c r="F1" s="231"/>
      <c r="G1" s="232" t="s">
        <v>74</v>
      </c>
      <c r="H1" s="233"/>
      <c r="I1" s="234"/>
      <c r="J1" s="235" t="s">
        <v>45</v>
      </c>
      <c r="K1" s="236"/>
      <c r="L1" s="236"/>
      <c r="M1" s="122" t="s">
        <v>5</v>
      </c>
      <c r="N1" s="122" t="s">
        <v>6</v>
      </c>
      <c r="O1" s="122" t="s">
        <v>75</v>
      </c>
    </row>
    <row r="2" spans="1:15" ht="15">
      <c r="A2" s="123">
        <v>1390</v>
      </c>
      <c r="B2" s="124">
        <v>11870</v>
      </c>
      <c r="C2" s="142"/>
      <c r="D2" s="125">
        <f>E2*F2</f>
        <v>1600</v>
      </c>
      <c r="E2" s="126">
        <v>8</v>
      </c>
      <c r="F2" s="127">
        <v>200</v>
      </c>
      <c r="G2" s="128">
        <f>H2*I2</f>
        <v>6400</v>
      </c>
      <c r="H2" s="126">
        <v>32</v>
      </c>
      <c r="I2" s="129">
        <v>200</v>
      </c>
      <c r="J2" s="130">
        <f>K2*L2</f>
        <v>3000</v>
      </c>
      <c r="K2" s="126">
        <v>15</v>
      </c>
      <c r="L2" s="131">
        <v>200</v>
      </c>
      <c r="M2" s="122">
        <f>N2*O2</f>
        <v>11000</v>
      </c>
      <c r="N2" s="122">
        <f>K2+H2+E2</f>
        <v>55</v>
      </c>
      <c r="O2" s="122">
        <v>200</v>
      </c>
    </row>
    <row r="3" spans="1:15" ht="15">
      <c r="A3" s="123"/>
      <c r="B3" s="124"/>
      <c r="C3" s="142"/>
      <c r="D3" s="125">
        <f aca="true" t="shared" si="0" ref="D3:D9">E3*F3</f>
        <v>1700</v>
      </c>
      <c r="E3" s="126">
        <v>17</v>
      </c>
      <c r="F3" s="127">
        <v>100</v>
      </c>
      <c r="G3" s="128">
        <f aca="true" t="shared" si="1" ref="G3:G9">H3*I3</f>
        <v>4200</v>
      </c>
      <c r="H3" s="126">
        <v>42</v>
      </c>
      <c r="I3" s="129">
        <v>100</v>
      </c>
      <c r="J3" s="130">
        <f aca="true" t="shared" si="2" ref="J3:J9">K3*L3</f>
        <v>2000</v>
      </c>
      <c r="K3" s="126">
        <v>20</v>
      </c>
      <c r="L3" s="131">
        <v>100</v>
      </c>
      <c r="M3" s="122">
        <f aca="true" t="shared" si="3" ref="M3:M9">N3*O3</f>
        <v>7900</v>
      </c>
      <c r="N3" s="122">
        <f aca="true" t="shared" si="4" ref="N3:N9">K3+H3+E3</f>
        <v>79</v>
      </c>
      <c r="O3" s="122">
        <v>100</v>
      </c>
    </row>
    <row r="4" spans="1:15" ht="15">
      <c r="A4" s="123"/>
      <c r="B4" s="124"/>
      <c r="C4" s="142"/>
      <c r="D4" s="125">
        <f t="shared" si="0"/>
        <v>2100</v>
      </c>
      <c r="E4" s="126">
        <v>42</v>
      </c>
      <c r="F4" s="127">
        <v>50</v>
      </c>
      <c r="G4" s="128">
        <f t="shared" si="1"/>
        <v>3100</v>
      </c>
      <c r="H4" s="126">
        <v>62</v>
      </c>
      <c r="I4" s="129">
        <v>50</v>
      </c>
      <c r="J4" s="130">
        <f t="shared" si="2"/>
        <v>50</v>
      </c>
      <c r="K4" s="126">
        <v>1</v>
      </c>
      <c r="L4" s="131">
        <v>50</v>
      </c>
      <c r="M4" s="122">
        <f t="shared" si="3"/>
        <v>5250</v>
      </c>
      <c r="N4" s="122">
        <f t="shared" si="4"/>
        <v>105</v>
      </c>
      <c r="O4" s="122">
        <v>50</v>
      </c>
    </row>
    <row r="5" spans="1:15" ht="15">
      <c r="A5" s="128">
        <f>SUM(A2:A4)</f>
        <v>1390</v>
      </c>
      <c r="B5" s="129">
        <f>SUM(B2:B4)</f>
        <v>11870</v>
      </c>
      <c r="C5" s="142"/>
      <c r="D5" s="125">
        <f t="shared" si="0"/>
        <v>0</v>
      </c>
      <c r="E5" s="126"/>
      <c r="F5" s="127">
        <v>20</v>
      </c>
      <c r="G5" s="128">
        <f t="shared" si="1"/>
        <v>0</v>
      </c>
      <c r="H5" s="126"/>
      <c r="I5" s="129">
        <v>20</v>
      </c>
      <c r="J5" s="130">
        <f t="shared" si="2"/>
        <v>20</v>
      </c>
      <c r="K5" s="126">
        <v>1</v>
      </c>
      <c r="L5" s="131">
        <v>20</v>
      </c>
      <c r="M5" s="122">
        <f t="shared" si="3"/>
        <v>20</v>
      </c>
      <c r="N5" s="122">
        <f t="shared" si="4"/>
        <v>1</v>
      </c>
      <c r="O5" s="122">
        <v>20</v>
      </c>
    </row>
    <row r="6" spans="1:15" ht="15">
      <c r="A6" s="123">
        <v>702</v>
      </c>
      <c r="B6" s="124">
        <v>1894</v>
      </c>
      <c r="C6" s="142"/>
      <c r="D6" s="125">
        <f t="shared" si="0"/>
        <v>0</v>
      </c>
      <c r="E6" s="126"/>
      <c r="F6" s="127">
        <v>10</v>
      </c>
      <c r="G6" s="128">
        <f t="shared" si="1"/>
        <v>0</v>
      </c>
      <c r="H6" s="126"/>
      <c r="I6" s="129">
        <v>10</v>
      </c>
      <c r="J6" s="130">
        <f t="shared" si="2"/>
        <v>0</v>
      </c>
      <c r="K6" s="126"/>
      <c r="L6" s="131">
        <v>10</v>
      </c>
      <c r="M6" s="122">
        <f t="shared" si="3"/>
        <v>0</v>
      </c>
      <c r="N6" s="122">
        <f t="shared" si="4"/>
        <v>0</v>
      </c>
      <c r="O6" s="122">
        <v>10</v>
      </c>
    </row>
    <row r="7" spans="1:15" ht="15">
      <c r="A7" s="123">
        <v>2146</v>
      </c>
      <c r="B7" s="124"/>
      <c r="C7" s="142"/>
      <c r="D7" s="125">
        <f t="shared" si="0"/>
        <v>0</v>
      </c>
      <c r="E7" s="126"/>
      <c r="F7" s="127">
        <v>5</v>
      </c>
      <c r="G7" s="128">
        <f t="shared" si="1"/>
        <v>0</v>
      </c>
      <c r="H7" s="126"/>
      <c r="I7" s="129">
        <v>5</v>
      </c>
      <c r="J7" s="130">
        <f t="shared" si="2"/>
        <v>0</v>
      </c>
      <c r="K7" s="126"/>
      <c r="L7" s="131">
        <v>5</v>
      </c>
      <c r="M7" s="122">
        <f t="shared" si="3"/>
        <v>0</v>
      </c>
      <c r="N7" s="122">
        <f t="shared" si="4"/>
        <v>0</v>
      </c>
      <c r="O7" s="122">
        <v>5</v>
      </c>
    </row>
    <row r="8" spans="1:15" ht="15">
      <c r="A8" s="123"/>
      <c r="B8" s="124">
        <v>603</v>
      </c>
      <c r="C8" s="142"/>
      <c r="D8" s="125">
        <f t="shared" si="0"/>
        <v>0</v>
      </c>
      <c r="E8" s="126"/>
      <c r="F8" s="127">
        <v>2</v>
      </c>
      <c r="G8" s="128">
        <f t="shared" si="1"/>
        <v>0</v>
      </c>
      <c r="H8" s="126"/>
      <c r="I8" s="129">
        <v>2</v>
      </c>
      <c r="J8" s="130">
        <f t="shared" si="2"/>
        <v>0</v>
      </c>
      <c r="K8" s="126"/>
      <c r="L8" s="131">
        <v>2</v>
      </c>
      <c r="M8" s="122">
        <f t="shared" si="3"/>
        <v>0</v>
      </c>
      <c r="N8" s="122">
        <f t="shared" si="4"/>
        <v>0</v>
      </c>
      <c r="O8" s="122">
        <v>2</v>
      </c>
    </row>
    <row r="9" spans="1:15" ht="15">
      <c r="A9" s="123">
        <v>1537</v>
      </c>
      <c r="B9" s="124">
        <v>745</v>
      </c>
      <c r="C9" s="142"/>
      <c r="D9" s="125">
        <f t="shared" si="0"/>
        <v>0</v>
      </c>
      <c r="E9" s="126"/>
      <c r="F9" s="127">
        <v>1</v>
      </c>
      <c r="G9" s="128">
        <f t="shared" si="1"/>
        <v>7</v>
      </c>
      <c r="H9" s="126">
        <v>7</v>
      </c>
      <c r="I9" s="129">
        <v>1</v>
      </c>
      <c r="J9" s="130">
        <f t="shared" si="2"/>
        <v>85000</v>
      </c>
      <c r="K9" s="126">
        <v>85000</v>
      </c>
      <c r="L9" s="131">
        <v>1</v>
      </c>
      <c r="M9" s="122">
        <f t="shared" si="3"/>
        <v>85007</v>
      </c>
      <c r="N9" s="122">
        <f t="shared" si="4"/>
        <v>85007</v>
      </c>
      <c r="O9" s="122">
        <v>1</v>
      </c>
    </row>
    <row r="10" spans="1:15" ht="15">
      <c r="A10" s="123"/>
      <c r="B10" s="124"/>
      <c r="C10" s="142"/>
      <c r="D10" s="125">
        <f>E10</f>
        <v>0</v>
      </c>
      <c r="E10" s="126"/>
      <c r="F10" s="127" t="s">
        <v>14</v>
      </c>
      <c r="G10" s="128">
        <f>H10</f>
        <v>0</v>
      </c>
      <c r="H10" s="126"/>
      <c r="I10" s="129" t="s">
        <v>14</v>
      </c>
      <c r="J10" s="130">
        <f>K10</f>
        <v>0</v>
      </c>
      <c r="K10" s="126"/>
      <c r="L10" s="131" t="s">
        <v>14</v>
      </c>
      <c r="M10" s="122">
        <f>N10</f>
        <v>0</v>
      </c>
      <c r="N10" s="122">
        <f>C11</f>
        <v>0</v>
      </c>
      <c r="O10" s="122" t="s">
        <v>14</v>
      </c>
    </row>
    <row r="11" spans="1:15" ht="15.75" thickBot="1">
      <c r="A11" s="132">
        <f>SUM(A6:A10)</f>
        <v>4385</v>
      </c>
      <c r="B11" s="133">
        <f>SUM(B6:B10)</f>
        <v>3242</v>
      </c>
      <c r="C11" s="134">
        <f>SUM(C2:C10)</f>
        <v>0</v>
      </c>
      <c r="D11" s="135">
        <f>SUM(D2:D10)</f>
        <v>5400</v>
      </c>
      <c r="E11" s="237" t="s">
        <v>13</v>
      </c>
      <c r="F11" s="238"/>
      <c r="G11" s="136">
        <f>SUM(G2:G10)</f>
        <v>13707</v>
      </c>
      <c r="H11" s="239" t="s">
        <v>13</v>
      </c>
      <c r="I11" s="240"/>
      <c r="J11" s="137">
        <f>SUM(J2:J10)</f>
        <v>90070</v>
      </c>
      <c r="K11" s="241" t="s">
        <v>13</v>
      </c>
      <c r="L11" s="242"/>
      <c r="M11" s="138">
        <f>SUM(M2:M10)</f>
        <v>109177</v>
      </c>
      <c r="N11" s="227" t="s">
        <v>13</v>
      </c>
      <c r="O11" s="228"/>
    </row>
    <row r="12" spans="1:15" ht="15">
      <c r="A12" s="7"/>
      <c r="B12" s="7"/>
      <c r="C12" s="7"/>
      <c r="D12" s="138">
        <f>A11+A5</f>
        <v>5775</v>
      </c>
      <c r="E12" s="227" t="s">
        <v>76</v>
      </c>
      <c r="F12" s="228"/>
      <c r="G12" s="139">
        <f>B11+B5</f>
        <v>15112</v>
      </c>
      <c r="H12" s="243" t="s">
        <v>76</v>
      </c>
      <c r="I12" s="244"/>
      <c r="J12" s="140">
        <f>'التقرير اليومي'!D59</f>
        <v>400</v>
      </c>
      <c r="K12" s="245" t="s">
        <v>76</v>
      </c>
      <c r="L12" s="246"/>
      <c r="M12" s="248" t="s">
        <v>77</v>
      </c>
      <c r="N12" s="249"/>
      <c r="O12" s="250"/>
    </row>
    <row r="13" spans="1:15" ht="15">
      <c r="A13" s="7"/>
      <c r="B13" s="7"/>
      <c r="C13" s="7"/>
      <c r="D13" s="138">
        <f>D11-D12</f>
        <v>-375</v>
      </c>
      <c r="E13" s="227" t="s">
        <v>8</v>
      </c>
      <c r="F13" s="228"/>
      <c r="G13" s="139">
        <f>G11-G12</f>
        <v>-1405</v>
      </c>
      <c r="H13" s="243" t="s">
        <v>8</v>
      </c>
      <c r="I13" s="244"/>
      <c r="J13" s="140">
        <f>J11-J12</f>
        <v>89670</v>
      </c>
      <c r="K13" s="245" t="s">
        <v>8</v>
      </c>
      <c r="L13" s="246"/>
      <c r="M13" s="141">
        <f>A15</f>
        <v>400</v>
      </c>
      <c r="N13" s="195" t="s">
        <v>89</v>
      </c>
      <c r="O13" s="141">
        <v>0</v>
      </c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41">
        <f>A16</f>
        <v>0</v>
      </c>
      <c r="N14" s="195" t="s">
        <v>90</v>
      </c>
      <c r="O14" s="141">
        <v>3</v>
      </c>
    </row>
    <row r="15" spans="1:15" ht="15">
      <c r="A15" s="140">
        <f>'التقرير اليومي'!D59</f>
        <v>400</v>
      </c>
      <c r="B15" s="140" t="s">
        <v>18</v>
      </c>
      <c r="C15" s="140"/>
      <c r="D15" s="7"/>
      <c r="E15" s="7"/>
      <c r="F15" s="7"/>
      <c r="G15" s="7"/>
      <c r="H15" s="7"/>
      <c r="I15" s="7"/>
      <c r="J15" s="7"/>
      <c r="K15" s="7"/>
      <c r="L15" s="7"/>
      <c r="M15" s="141">
        <f>A17</f>
        <v>0</v>
      </c>
      <c r="N15" s="195" t="s">
        <v>91</v>
      </c>
      <c r="O15" s="141">
        <v>4</v>
      </c>
    </row>
    <row r="16" spans="1:15" ht="15">
      <c r="A16" s="140">
        <f>'التقرير اليومي'!E59</f>
        <v>0</v>
      </c>
      <c r="B16" s="140" t="s">
        <v>19</v>
      </c>
      <c r="C16" s="140">
        <f>B5+A5-A16</f>
        <v>13260</v>
      </c>
      <c r="D16" s="7"/>
      <c r="E16" s="7"/>
      <c r="F16" s="7"/>
      <c r="G16" s="7"/>
      <c r="H16" s="168"/>
      <c r="I16" s="168"/>
      <c r="J16" s="168"/>
      <c r="K16" s="7"/>
      <c r="L16" s="7"/>
      <c r="M16" s="141">
        <v>500</v>
      </c>
      <c r="N16" s="251">
        <v>362816</v>
      </c>
      <c r="O16" s="251"/>
    </row>
    <row r="17" spans="1:15" ht="15">
      <c r="A17" s="140">
        <f>'التقرير اليومي'!F59</f>
        <v>0</v>
      </c>
      <c r="B17" s="140" t="s">
        <v>20</v>
      </c>
      <c r="C17" s="140">
        <f>B11+A11-A17</f>
        <v>7627</v>
      </c>
      <c r="D17" s="7"/>
      <c r="E17" s="7"/>
      <c r="F17" s="7"/>
      <c r="G17" s="7"/>
      <c r="H17" s="7"/>
      <c r="I17" s="7"/>
      <c r="J17" s="7"/>
      <c r="K17" s="7"/>
      <c r="L17" s="7"/>
      <c r="M17" s="138">
        <f>SUM(M13:M16)</f>
        <v>900</v>
      </c>
      <c r="N17" s="227" t="s">
        <v>13</v>
      </c>
      <c r="O17" s="228"/>
    </row>
    <row r="18" spans="1:15" ht="15">
      <c r="A18" s="140">
        <f>SUM(A15:A17)</f>
        <v>400</v>
      </c>
      <c r="B18" s="245" t="s">
        <v>13</v>
      </c>
      <c r="C18" s="247"/>
      <c r="D18" s="7"/>
      <c r="E18" s="7"/>
      <c r="F18" s="7"/>
      <c r="G18" s="7"/>
      <c r="H18" s="7"/>
      <c r="I18" s="7"/>
      <c r="J18" s="7"/>
      <c r="K18" s="7"/>
      <c r="L18" s="7"/>
      <c r="M18" s="141">
        <f>I31</f>
        <v>110</v>
      </c>
      <c r="N18" s="141" t="s">
        <v>47</v>
      </c>
      <c r="O18" s="141">
        <v>0</v>
      </c>
    </row>
    <row r="19" spans="1:15" ht="15">
      <c r="A19" s="163"/>
      <c r="B19" s="163"/>
      <c r="C19" s="163"/>
      <c r="D19" s="7"/>
      <c r="E19" s="7"/>
      <c r="F19" s="7"/>
      <c r="G19" s="7"/>
      <c r="H19" s="7"/>
      <c r="I19" s="7"/>
      <c r="J19" s="7"/>
      <c r="K19" s="7"/>
      <c r="L19" s="7"/>
      <c r="M19" s="141"/>
      <c r="N19" s="141" t="s">
        <v>1</v>
      </c>
      <c r="O19" s="141">
        <v>0</v>
      </c>
    </row>
    <row r="20" spans="1:15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 t="s">
        <v>84</v>
      </c>
      <c r="L20" s="7"/>
      <c r="M20" s="138">
        <f>M11-M17</f>
        <v>108277</v>
      </c>
      <c r="N20" s="227" t="s">
        <v>71</v>
      </c>
      <c r="O20" s="228"/>
    </row>
    <row r="25" ht="13.5" thickBot="1"/>
    <row r="26" spans="9:15" ht="15.75" thickBot="1">
      <c r="I26" s="112">
        <f>K26*J26</f>
        <v>50</v>
      </c>
      <c r="J26" s="113">
        <v>1</v>
      </c>
      <c r="K26" s="114">
        <v>50</v>
      </c>
      <c r="M26" s="139" t="s">
        <v>5</v>
      </c>
      <c r="N26" s="139" t="s">
        <v>78</v>
      </c>
      <c r="O26" s="139" t="s">
        <v>7</v>
      </c>
    </row>
    <row r="27" spans="9:15" ht="15.75" thickBot="1">
      <c r="I27" s="112">
        <f>K27*J27</f>
        <v>60</v>
      </c>
      <c r="J27" s="115">
        <v>3</v>
      </c>
      <c r="K27" s="116">
        <v>20</v>
      </c>
      <c r="M27" s="139">
        <f>N27*O27</f>
        <v>0</v>
      </c>
      <c r="N27" s="126"/>
      <c r="O27" s="139">
        <v>200</v>
      </c>
    </row>
    <row r="28" spans="9:15" ht="15.75" thickBot="1">
      <c r="I28" s="112">
        <f>K28*J28</f>
        <v>0</v>
      </c>
      <c r="J28" s="115"/>
      <c r="K28" s="116">
        <v>10</v>
      </c>
      <c r="M28" s="139">
        <f aca="true" t="shared" si="5" ref="M28:M34">N28*O28</f>
        <v>0</v>
      </c>
      <c r="N28" s="126"/>
      <c r="O28" s="139">
        <v>100</v>
      </c>
    </row>
    <row r="29" spans="9:15" ht="15.75" thickBot="1">
      <c r="I29" s="112">
        <f>K29*J29</f>
        <v>0</v>
      </c>
      <c r="J29" s="115"/>
      <c r="K29" s="116">
        <v>5</v>
      </c>
      <c r="M29" s="139">
        <f t="shared" si="5"/>
        <v>0</v>
      </c>
      <c r="N29" s="126"/>
      <c r="O29" s="139">
        <v>50</v>
      </c>
    </row>
    <row r="30" spans="9:15" ht="15.75" thickBot="1">
      <c r="I30" s="112">
        <f>K30*J30</f>
        <v>0</v>
      </c>
      <c r="J30" s="115"/>
      <c r="K30" s="116">
        <v>1</v>
      </c>
      <c r="M30" s="139">
        <f t="shared" si="5"/>
        <v>0</v>
      </c>
      <c r="N30" s="126"/>
      <c r="O30" s="139">
        <v>20</v>
      </c>
    </row>
    <row r="31" spans="9:15" ht="15.75" thickBot="1">
      <c r="I31" s="166">
        <f>SUM(I26:I30)</f>
        <v>110</v>
      </c>
      <c r="J31" s="256" t="s">
        <v>13</v>
      </c>
      <c r="K31" s="255"/>
      <c r="M31" s="139">
        <f t="shared" si="5"/>
        <v>0</v>
      </c>
      <c r="N31" s="126"/>
      <c r="O31" s="139">
        <v>10</v>
      </c>
    </row>
    <row r="32" spans="9:15" ht="15">
      <c r="I32" s="117">
        <f>الديوان!A3</f>
        <v>319.636</v>
      </c>
      <c r="J32" s="252" t="s">
        <v>11</v>
      </c>
      <c r="K32" s="253"/>
      <c r="M32" s="139">
        <f t="shared" si="5"/>
        <v>0</v>
      </c>
      <c r="N32" s="126"/>
      <c r="O32" s="139">
        <v>5</v>
      </c>
    </row>
    <row r="33" spans="9:15" ht="15.75" thickBot="1">
      <c r="I33" s="118">
        <f>I31-I32</f>
        <v>-209.63600000000002</v>
      </c>
      <c r="J33" s="254" t="s">
        <v>8</v>
      </c>
      <c r="K33" s="255"/>
      <c r="M33" s="139">
        <f t="shared" si="5"/>
        <v>0</v>
      </c>
      <c r="N33" s="126"/>
      <c r="O33" s="139">
        <v>2</v>
      </c>
    </row>
    <row r="34" spans="13:15" ht="15">
      <c r="M34" s="139">
        <f t="shared" si="5"/>
        <v>0</v>
      </c>
      <c r="N34" s="126"/>
      <c r="O34" s="139">
        <v>1</v>
      </c>
    </row>
    <row r="35" spans="13:15" ht="15">
      <c r="M35" s="139">
        <f>-N35*20</f>
        <v>-320</v>
      </c>
      <c r="N35" s="126">
        <v>16</v>
      </c>
      <c r="O35" s="139" t="s">
        <v>69</v>
      </c>
    </row>
    <row r="36" spans="13:15" ht="15">
      <c r="M36" s="139">
        <f>-N36*25</f>
        <v>-350</v>
      </c>
      <c r="N36" s="126">
        <v>14</v>
      </c>
      <c r="O36" s="139" t="s">
        <v>68</v>
      </c>
    </row>
    <row r="37" spans="13:15" ht="15">
      <c r="M37" s="139">
        <f>N37*5.4</f>
        <v>0</v>
      </c>
      <c r="N37" s="126"/>
      <c r="O37" s="139" t="s">
        <v>2</v>
      </c>
    </row>
    <row r="38" spans="6:15" ht="15.75" thickBot="1">
      <c r="F38" t="s">
        <v>84</v>
      </c>
      <c r="M38" s="140">
        <f>SUM(M27:M37)</f>
        <v>-670</v>
      </c>
      <c r="N38" s="245" t="s">
        <v>79</v>
      </c>
      <c r="O38" s="247"/>
    </row>
    <row r="39" spans="11:15" ht="15.75" thickBot="1">
      <c r="K39" s="148">
        <v>-938</v>
      </c>
      <c r="M39" s="140">
        <f>الديوان!A2+الديوان!A3*5.5+الديوان!A5+الديوان!A6+الديوان!A8+الديوان!A4*4</f>
        <v>4582.998</v>
      </c>
      <c r="N39" s="245" t="s">
        <v>76</v>
      </c>
      <c r="O39" s="247"/>
    </row>
    <row r="40" spans="13:15" ht="15">
      <c r="M40" s="140">
        <f>M38-M39</f>
        <v>-5252.998</v>
      </c>
      <c r="N40" s="245" t="s">
        <v>8</v>
      </c>
      <c r="O40" s="247"/>
    </row>
  </sheetData>
  <sheetProtection/>
  <mergeCells count="24">
    <mergeCell ref="N39:O39"/>
    <mergeCell ref="N40:O40"/>
    <mergeCell ref="N17:O17"/>
    <mergeCell ref="J32:K32"/>
    <mergeCell ref="J33:K33"/>
    <mergeCell ref="N20:O20"/>
    <mergeCell ref="N38:O38"/>
    <mergeCell ref="J31:K31"/>
    <mergeCell ref="H13:I13"/>
    <mergeCell ref="K12:L12"/>
    <mergeCell ref="K13:L13"/>
    <mergeCell ref="B18:C18"/>
    <mergeCell ref="M12:O12"/>
    <mergeCell ref="N16:O16"/>
    <mergeCell ref="N11:O11"/>
    <mergeCell ref="E12:F12"/>
    <mergeCell ref="E13:F13"/>
    <mergeCell ref="D1:F1"/>
    <mergeCell ref="G1:I1"/>
    <mergeCell ref="J1:L1"/>
    <mergeCell ref="E11:F11"/>
    <mergeCell ref="H11:I11"/>
    <mergeCell ref="K11:L11"/>
    <mergeCell ref="H12:I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rightToLeft="1" zoomScalePageLayoutView="0" workbookViewId="0" topLeftCell="A1">
      <selection activeCell="J12" sqref="J12"/>
    </sheetView>
  </sheetViews>
  <sheetFormatPr defaultColWidth="9.140625" defaultRowHeight="12.75"/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2"/>
      <c r="B12" s="2"/>
    </row>
    <row r="13" spans="1:2" ht="12.75">
      <c r="A13" s="2"/>
      <c r="B13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T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D4">
      <selection activeCell="IV3" sqref="IV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Samer hg esa</dc:creator>
  <cp:keywords/>
  <dc:description/>
  <cp:lastModifiedBy>dell</cp:lastModifiedBy>
  <cp:lastPrinted>2016-09-18T07:40:06Z</cp:lastPrinted>
  <dcterms:created xsi:type="dcterms:W3CDTF">2012-05-27T06:24:35Z</dcterms:created>
  <dcterms:modified xsi:type="dcterms:W3CDTF">2016-09-19T05:16:52Z</dcterms:modified>
  <cp:category/>
  <cp:version/>
  <cp:contentType/>
  <cp:contentStatus/>
</cp:coreProperties>
</file>