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<sst xmlns="http://schemas.openxmlformats.org/spreadsheetml/2006/main" count="133" uniqueCount="98">
  <si>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</si>
  <si>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</si>
  <si>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</si>
  <si>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</si>
  <si>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</si>
  <si>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</si>
  <si>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</si>
  <si>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</si>
  <si>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</si>
  <si>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</si>
  <si>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</si>
  <si>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</si>
  <si>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</si>
  <si>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</si>
  <si>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</si>
  <si>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</si>
  <si>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</si>
  <si>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</si>
  <si>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</si>
  <si>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</si>
  <si>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</si>
  <si>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</si>
  <si>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</si>
  <si>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</si>
  <si>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</si>
  <si>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</si>
  <si>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</si>
  <si>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</si>
  <si>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</si>
  <si>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</si>
  <si>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</si>
  <si>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</si>
  <si>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</si>
  <si>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</si>
  <si>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</si>
  <si>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</si>
  <si>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</si>
  <si>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</si>
  <si>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</si>
  <si>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</si>
  <si>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</si>
  <si>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</si>
  <si>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</si>
  <si>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</si>
  <si>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</si>
  <si>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</si>
  <si>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</si>
  <si>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</si>
  <si>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</si>
  <si>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</si>
  <si>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</si>
  <si>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</si>
  <si>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</si>
  <si>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</si>
  <si>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</si>
  <si>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</si>
  <si>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</si>
  <si>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</si>
  <si>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</si>
  <si>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</si>
  <si>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</si>
  <si>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</si>
  <si>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</si>
  <si>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</si>
  <si>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</si>
  <si>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</si>
  <si>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</si>
  <si>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</si>
  <si>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</si>
  <si>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</si>
  <si>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</si>
  <si>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</si>
  <si>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</si>
  <si>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</si>
  <si>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</si>
  <si>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</si>
  <si>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</si>
  <si>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</si>
  <si>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</si>
  <si>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</si>
  <si>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</si>
  <si>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</si>
  <si>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</si>
  <si>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</si>
  <si>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</si>
  <si>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</si>
  <si>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</si>
  <si>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</si>
  <si>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</si>
  <si>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</si>
  <si>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</si>
  <si>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 xml:space="preserve">الخميس . 20 . 10 . 2016 </t>
  </si>
  <si>
    <t>تنازل عن اشتراك كهرباء - عصام حسني حسن الاطرش</t>
  </si>
  <si>
    <t>اثمان مياه - مجلس قروي الرامة</t>
  </si>
  <si>
    <t>رسوم فحص التركتور الاحمر للترخيص - شركة الحوار للاستثمار</t>
  </si>
  <si>
    <t>اثمان لمبات 100 واط للتركتور الاحمر - محلات الحج واصف</t>
  </si>
  <si>
    <t>اجور اعمال قص اشجار - كرم مصطفى احمد ابراهيم</t>
  </si>
  <si>
    <t>فتح ملف ترخيص - جمال رشدي رشيد صبيح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</si>
</sst>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6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63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63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63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07" t="s">
        <v>91</v>
      </c>
      <c r="C1" s="207"/>
      <c r="D1" s="207"/>
      <c r="E1" s="207"/>
      <c r="F1" s="207"/>
      <c r="G1" s="207"/>
      <c r="H1" s="207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00" t="s">
        <v>35</v>
      </c>
      <c r="C2" s="201"/>
      <c r="D2" s="201"/>
      <c r="E2" s="201"/>
      <c r="F2" s="201"/>
      <c r="G2" s="202"/>
      <c r="H2" s="203"/>
      <c r="I2" s="204" t="s">
        <v>23</v>
      </c>
      <c r="J2" s="205"/>
      <c r="K2" s="205"/>
      <c r="L2" s="205"/>
      <c r="M2" s="205"/>
      <c r="N2" s="205"/>
      <c r="O2" s="205"/>
      <c r="P2" s="205"/>
      <c r="Q2" s="205"/>
      <c r="R2" s="205"/>
      <c r="S2" s="206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22" t="s">
        <v>17</v>
      </c>
      <c r="C3" s="220" t="s">
        <v>38</v>
      </c>
      <c r="D3" s="216" t="s">
        <v>4</v>
      </c>
      <c r="E3" s="216"/>
      <c r="F3" s="217"/>
      <c r="G3" s="224" t="s">
        <v>2</v>
      </c>
      <c r="H3" s="198" t="s">
        <v>1</v>
      </c>
      <c r="I3" s="214" t="s">
        <v>4</v>
      </c>
      <c r="J3" s="214"/>
      <c r="K3" s="214"/>
      <c r="L3" s="214"/>
      <c r="M3" s="214"/>
      <c r="N3" s="214"/>
      <c r="O3" s="215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23"/>
      <c r="C4" s="221"/>
      <c r="D4" s="86" t="s">
        <v>18</v>
      </c>
      <c r="E4" s="87" t="s">
        <v>41</v>
      </c>
      <c r="F4" s="88" t="s">
        <v>48</v>
      </c>
      <c r="G4" s="225"/>
      <c r="H4" s="199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1024</v>
      </c>
      <c r="C5" s="59">
        <v>1960</v>
      </c>
      <c r="D5" s="60">
        <v>200</v>
      </c>
      <c r="E5" s="61">
        <v>0</v>
      </c>
      <c r="F5" s="60">
        <v>0</v>
      </c>
      <c r="G5" s="137">
        <v>314.016</v>
      </c>
      <c r="H5" s="155">
        <v>0</v>
      </c>
      <c r="I5" s="150">
        <v>11503.51</v>
      </c>
      <c r="J5" s="63">
        <v>71435.5</v>
      </c>
      <c r="K5" s="62">
        <v>4511.2</v>
      </c>
      <c r="L5" s="64">
        <v>61438</v>
      </c>
      <c r="M5" s="65">
        <v>1954.19</v>
      </c>
      <c r="N5" s="62">
        <v>-0.16</v>
      </c>
      <c r="O5" s="63">
        <v>2956.55</v>
      </c>
      <c r="P5" s="66">
        <v>7756.965</v>
      </c>
      <c r="Q5" s="65">
        <v>869.35</v>
      </c>
      <c r="R5" s="160">
        <v>210</v>
      </c>
      <c r="S5" s="172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1025</v>
      </c>
      <c r="C6" s="10"/>
      <c r="D6" s="11">
        <v>50</v>
      </c>
      <c r="E6" s="21"/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2">B6+1</f>
        <v>1026</v>
      </c>
      <c r="C7" s="10"/>
      <c r="D7" s="11"/>
      <c r="E7" s="21">
        <v>8382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93</v>
      </c>
      <c r="B8" s="9">
        <f t="shared" si="0"/>
        <v>1027</v>
      </c>
      <c r="C8" s="10"/>
      <c r="D8" s="11"/>
      <c r="E8" s="11"/>
      <c r="F8" s="11"/>
      <c r="G8" s="50"/>
      <c r="H8" s="12"/>
      <c r="I8" s="51"/>
      <c r="J8" s="13"/>
      <c r="K8" s="14">
        <v>30689</v>
      </c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97</v>
      </c>
      <c r="B9" s="9">
        <f t="shared" si="0"/>
        <v>1028</v>
      </c>
      <c r="C9" s="10"/>
      <c r="D9" s="11"/>
      <c r="E9" s="11"/>
      <c r="F9" s="11"/>
      <c r="G9" s="50">
        <v>33.8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1029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1030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1031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1032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1033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1034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1035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1036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1037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1038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1039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1040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10" t="s">
        <v>28</v>
      </c>
      <c r="B22" s="211"/>
      <c r="C22" s="104">
        <f aca="true" t="shared" si="2" ref="C22:S22">SUM(C5:C21)</f>
        <v>1960</v>
      </c>
      <c r="D22" s="96">
        <f t="shared" si="2"/>
        <v>250</v>
      </c>
      <c r="E22" s="97">
        <f t="shared" si="2"/>
        <v>8382</v>
      </c>
      <c r="F22" s="87">
        <f t="shared" si="2"/>
        <v>0</v>
      </c>
      <c r="G22" s="142">
        <f t="shared" si="2"/>
        <v>347.81600000000003</v>
      </c>
      <c r="H22" s="142">
        <f t="shared" si="2"/>
        <v>0</v>
      </c>
      <c r="I22" s="142">
        <f>SUM(I5:I21)</f>
        <v>11503.51</v>
      </c>
      <c r="J22" s="98">
        <f t="shared" si="2"/>
        <v>71435.5</v>
      </c>
      <c r="K22" s="98">
        <f t="shared" si="2"/>
        <v>35200.2</v>
      </c>
      <c r="L22" s="98">
        <f t="shared" si="2"/>
        <v>61438</v>
      </c>
      <c r="M22" s="98">
        <f t="shared" si="2"/>
        <v>1954.19</v>
      </c>
      <c r="N22" s="98">
        <f t="shared" si="2"/>
        <v>-0.16</v>
      </c>
      <c r="O22" s="99">
        <f t="shared" si="2"/>
        <v>2956.55</v>
      </c>
      <c r="P22" s="100">
        <f t="shared" si="2"/>
        <v>7756.965</v>
      </c>
      <c r="Q22" s="101">
        <f t="shared" si="2"/>
        <v>869.35</v>
      </c>
      <c r="R22" s="163">
        <f t="shared" si="2"/>
        <v>210</v>
      </c>
      <c r="S22" s="176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1160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1161</v>
      </c>
      <c r="C24" s="138"/>
      <c r="D24" s="11"/>
      <c r="E24" s="11"/>
      <c r="F24" s="11">
        <v>890</v>
      </c>
      <c r="G24" s="23"/>
      <c r="H24" s="26"/>
      <c r="I24" s="151"/>
      <c r="J24" s="25"/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80</v>
      </c>
      <c r="B25" s="22">
        <f aca="true" t="shared" si="3" ref="B25:B40">B24+1</f>
        <v>1162</v>
      </c>
      <c r="C25" s="139"/>
      <c r="D25" s="28">
        <v>-250</v>
      </c>
      <c r="E25" s="28"/>
      <c r="F25" s="28"/>
      <c r="G25" s="29"/>
      <c r="H25" s="32"/>
      <c r="I25" s="152">
        <v>250</v>
      </c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81</v>
      </c>
      <c r="B26" s="22">
        <f t="shared" si="3"/>
        <v>1163</v>
      </c>
      <c r="C26" s="139"/>
      <c r="D26" s="28"/>
      <c r="E26" s="28">
        <v>-8382</v>
      </c>
      <c r="F26" s="11"/>
      <c r="G26" s="29"/>
      <c r="H26" s="32"/>
      <c r="I26" s="152"/>
      <c r="J26" s="31">
        <v>8382</v>
      </c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82</v>
      </c>
      <c r="B27" s="22">
        <f t="shared" si="3"/>
        <v>1164</v>
      </c>
      <c r="C27" s="139"/>
      <c r="D27" s="28"/>
      <c r="E27" s="28"/>
      <c r="F27" s="28">
        <v>-890</v>
      </c>
      <c r="G27" s="29"/>
      <c r="H27" s="32"/>
      <c r="I27" s="152"/>
      <c r="J27" s="31"/>
      <c r="K27" s="30">
        <v>890</v>
      </c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90</v>
      </c>
      <c r="B28" s="22">
        <f t="shared" si="3"/>
        <v>1165</v>
      </c>
      <c r="C28" s="139"/>
      <c r="D28" s="28"/>
      <c r="E28" s="28"/>
      <c r="F28" s="28"/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3"/>
        <v>1166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3"/>
        <v>1167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3"/>
        <v>1168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3"/>
        <v>1169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3"/>
        <v>1170</v>
      </c>
      <c r="C33" s="139"/>
      <c r="D33" s="28"/>
      <c r="E33" s="28"/>
      <c r="F33" s="28"/>
      <c r="G33" s="29"/>
      <c r="H33" s="32"/>
      <c r="I33" s="152"/>
      <c r="J33" s="31"/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22">
        <f t="shared" si="3"/>
        <v>1171</v>
      </c>
      <c r="C34" s="139"/>
      <c r="D34" s="28"/>
      <c r="E34" s="28"/>
      <c r="F34" s="28"/>
      <c r="G34" s="29"/>
      <c r="H34" s="32"/>
      <c r="I34" s="152"/>
      <c r="J34" s="31"/>
      <c r="K34" s="30"/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3"/>
        <v>1172</v>
      </c>
      <c r="C35" s="139"/>
      <c r="D35" s="28"/>
      <c r="E35" s="28"/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1173</v>
      </c>
      <c r="C36" s="139"/>
      <c r="D36" s="28"/>
      <c r="E36" s="28"/>
      <c r="F36" s="28"/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22">
        <f t="shared" si="3"/>
        <v>1174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22">
        <f t="shared" si="3"/>
        <v>1175</v>
      </c>
      <c r="C38" s="139"/>
      <c r="D38" s="28"/>
      <c r="E38" s="28"/>
      <c r="F38" s="28"/>
      <c r="G38" s="29"/>
      <c r="H38" s="32"/>
      <c r="I38" s="152"/>
      <c r="J38" s="31"/>
      <c r="K38" s="30"/>
      <c r="L38" s="30"/>
      <c r="M38" s="31"/>
      <c r="N38" s="30"/>
      <c r="O38" s="31"/>
      <c r="P38" s="32"/>
      <c r="Q38" s="31"/>
      <c r="R38" s="161"/>
      <c r="S38" s="17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22">
        <f t="shared" si="3"/>
        <v>1176</v>
      </c>
      <c r="C39" s="139"/>
      <c r="D39" s="28"/>
      <c r="E39" s="28"/>
      <c r="F39" s="28"/>
      <c r="G39" s="29"/>
      <c r="H39" s="32"/>
      <c r="I39" s="152"/>
      <c r="J39" s="31"/>
      <c r="K39" s="30"/>
      <c r="L39" s="30"/>
      <c r="M39" s="31"/>
      <c r="N39" s="30"/>
      <c r="O39" s="31"/>
      <c r="P39" s="32"/>
      <c r="Q39" s="31"/>
      <c r="R39" s="161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22">
        <f t="shared" si="3"/>
        <v>1177</v>
      </c>
      <c r="C40" s="139"/>
      <c r="D40" s="28"/>
      <c r="E40" s="28"/>
      <c r="F40" s="28"/>
      <c r="G40" s="29"/>
      <c r="H40" s="32"/>
      <c r="I40" s="152"/>
      <c r="J40" s="31"/>
      <c r="K40" s="30"/>
      <c r="L40" s="30"/>
      <c r="M40" s="31"/>
      <c r="N40" s="30"/>
      <c r="O40" s="31"/>
      <c r="P40" s="32"/>
      <c r="Q40" s="31"/>
      <c r="R40" s="161"/>
      <c r="S40" s="17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218" t="s">
        <v>43</v>
      </c>
      <c r="B41" s="219"/>
      <c r="C41" s="140">
        <f aca="true" t="shared" si="4" ref="C41:S41">SUM(C23:C40)</f>
        <v>0</v>
      </c>
      <c r="D41" s="67">
        <f t="shared" si="4"/>
        <v>-250</v>
      </c>
      <c r="E41" s="67">
        <f t="shared" si="4"/>
        <v>-8382</v>
      </c>
      <c r="F41" s="67">
        <f t="shared" si="4"/>
        <v>0</v>
      </c>
      <c r="G41" s="69">
        <f t="shared" si="4"/>
        <v>0</v>
      </c>
      <c r="H41" s="69">
        <f t="shared" si="4"/>
        <v>0</v>
      </c>
      <c r="I41" s="147">
        <f t="shared" si="4"/>
        <v>250</v>
      </c>
      <c r="J41" s="67">
        <f t="shared" si="4"/>
        <v>8382</v>
      </c>
      <c r="K41" s="67">
        <f t="shared" si="4"/>
        <v>890</v>
      </c>
      <c r="L41" s="68">
        <f t="shared" si="4"/>
        <v>0</v>
      </c>
      <c r="M41" s="67">
        <f t="shared" si="4"/>
        <v>0</v>
      </c>
      <c r="N41" s="67">
        <f t="shared" si="4"/>
        <v>0</v>
      </c>
      <c r="O41" s="67">
        <f t="shared" si="4"/>
        <v>0</v>
      </c>
      <c r="P41" s="67">
        <f t="shared" si="4"/>
        <v>0</v>
      </c>
      <c r="Q41" s="69">
        <f t="shared" si="4"/>
        <v>0</v>
      </c>
      <c r="R41" s="165">
        <f t="shared" si="4"/>
        <v>0</v>
      </c>
      <c r="S41" s="179">
        <f t="shared" si="4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thickBot="1">
      <c r="A42" s="33" t="s">
        <v>27</v>
      </c>
      <c r="B42" s="34">
        <v>986</v>
      </c>
      <c r="C42" s="35"/>
      <c r="D42" s="36"/>
      <c r="E42" s="37"/>
      <c r="F42" s="38"/>
      <c r="G42" s="143"/>
      <c r="H42" s="39"/>
      <c r="I42" s="40"/>
      <c r="J42" s="41"/>
      <c r="K42" s="41"/>
      <c r="L42" s="41"/>
      <c r="M42" s="41"/>
      <c r="N42" s="41"/>
      <c r="O42" s="40"/>
      <c r="P42" s="39"/>
      <c r="Q42" s="54"/>
      <c r="R42" s="166"/>
      <c r="S42" s="180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9" t="s">
        <v>94</v>
      </c>
      <c r="B43" s="42">
        <f aca="true" t="shared" si="5" ref="B43:B60">B42+1</f>
        <v>987</v>
      </c>
      <c r="C43" s="10">
        <v>53</v>
      </c>
      <c r="D43" s="43"/>
      <c r="E43" s="44"/>
      <c r="F43" s="45"/>
      <c r="G43" s="144"/>
      <c r="H43" s="12"/>
      <c r="I43" s="13"/>
      <c r="J43" s="14"/>
      <c r="K43" s="14"/>
      <c r="L43" s="14"/>
      <c r="M43" s="14"/>
      <c r="N43" s="14"/>
      <c r="O43" s="13"/>
      <c r="P43" s="12"/>
      <c r="Q43" s="52"/>
      <c r="R43" s="164"/>
      <c r="S43" s="17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95</v>
      </c>
      <c r="B44" s="46">
        <f t="shared" si="5"/>
        <v>988</v>
      </c>
      <c r="C44" s="27">
        <v>20</v>
      </c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>
        <v>8.5</v>
      </c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 t="s">
        <v>96</v>
      </c>
      <c r="B45" s="46">
        <f t="shared" si="5"/>
        <v>989</v>
      </c>
      <c r="C45" s="27">
        <v>100</v>
      </c>
      <c r="D45" s="15"/>
      <c r="E45" s="16"/>
      <c r="F45" s="17"/>
      <c r="G45" s="145"/>
      <c r="H45" s="18"/>
      <c r="I45" s="20"/>
      <c r="J45" s="20"/>
      <c r="K45" s="20"/>
      <c r="L45" s="20"/>
      <c r="M45" s="20"/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990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991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992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993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994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995</v>
      </c>
      <c r="C51" s="27"/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996</v>
      </c>
      <c r="C52" s="27"/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997</v>
      </c>
      <c r="C53" s="27"/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998</v>
      </c>
      <c r="C54" s="27"/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999</v>
      </c>
      <c r="C55" s="27"/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1000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6">
        <f t="shared" si="5"/>
        <v>1001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1"/>
      <c r="S57" s="17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6">
        <f t="shared" si="5"/>
        <v>1002</v>
      </c>
      <c r="C58" s="27"/>
      <c r="D58" s="15"/>
      <c r="E58" s="16"/>
      <c r="F58" s="17"/>
      <c r="G58" s="145"/>
      <c r="H58" s="18"/>
      <c r="I58" s="19"/>
      <c r="J58" s="20"/>
      <c r="K58" s="20"/>
      <c r="L58" s="20"/>
      <c r="M58" s="20"/>
      <c r="N58" s="20"/>
      <c r="O58" s="19"/>
      <c r="P58" s="18"/>
      <c r="Q58" s="53"/>
      <c r="R58" s="161"/>
      <c r="S58" s="17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6">
        <f t="shared" si="5"/>
        <v>1003</v>
      </c>
      <c r="C59" s="27"/>
      <c r="D59" s="15"/>
      <c r="E59" s="16"/>
      <c r="F59" s="17"/>
      <c r="G59" s="145"/>
      <c r="H59" s="18"/>
      <c r="I59" s="19"/>
      <c r="J59" s="20"/>
      <c r="K59" s="20"/>
      <c r="L59" s="20"/>
      <c r="M59" s="20"/>
      <c r="N59" s="20"/>
      <c r="O59" s="19"/>
      <c r="P59" s="18"/>
      <c r="Q59" s="53"/>
      <c r="R59" s="161"/>
      <c r="S59" s="17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8"/>
      <c r="B60" s="46">
        <f t="shared" si="5"/>
        <v>1004</v>
      </c>
      <c r="C60" s="27"/>
      <c r="D60" s="15"/>
      <c r="E60" s="16"/>
      <c r="F60" s="17"/>
      <c r="G60" s="145"/>
      <c r="H60" s="18"/>
      <c r="I60" s="19"/>
      <c r="J60" s="20"/>
      <c r="K60" s="20"/>
      <c r="L60" s="20"/>
      <c r="M60" s="20"/>
      <c r="N60" s="20"/>
      <c r="O60" s="19"/>
      <c r="P60" s="18"/>
      <c r="Q60" s="53"/>
      <c r="R60" s="167"/>
      <c r="S60" s="17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208" t="s">
        <v>30</v>
      </c>
      <c r="B61" s="209"/>
      <c r="C61" s="47">
        <f aca="true" t="shared" si="6" ref="C61:S61">SUM(C42:C60)</f>
        <v>173</v>
      </c>
      <c r="D61" s="47">
        <f t="shared" si="6"/>
        <v>0</v>
      </c>
      <c r="E61" s="47">
        <f t="shared" si="6"/>
        <v>0</v>
      </c>
      <c r="F61" s="47">
        <f t="shared" si="6"/>
        <v>0</v>
      </c>
      <c r="G61" s="55">
        <f t="shared" si="6"/>
        <v>0</v>
      </c>
      <c r="H61" s="55">
        <f t="shared" si="6"/>
        <v>0</v>
      </c>
      <c r="I61" s="148">
        <f t="shared" si="6"/>
        <v>0</v>
      </c>
      <c r="J61" s="47">
        <f t="shared" si="6"/>
        <v>0</v>
      </c>
      <c r="K61" s="47">
        <f t="shared" si="6"/>
        <v>0</v>
      </c>
      <c r="L61" s="48">
        <f t="shared" si="6"/>
        <v>0</v>
      </c>
      <c r="M61" s="47">
        <f t="shared" si="6"/>
        <v>0</v>
      </c>
      <c r="N61" s="47">
        <f t="shared" si="6"/>
        <v>0</v>
      </c>
      <c r="O61" s="47">
        <f t="shared" si="6"/>
        <v>0</v>
      </c>
      <c r="P61" s="47">
        <f t="shared" si="6"/>
        <v>0</v>
      </c>
      <c r="Q61" s="55">
        <f t="shared" si="6"/>
        <v>0</v>
      </c>
      <c r="R61" s="169">
        <f t="shared" si="6"/>
        <v>0</v>
      </c>
      <c r="S61" s="181">
        <f t="shared" si="6"/>
        <v>8.5</v>
      </c>
    </row>
    <row r="62" spans="1:19" ht="15.75" thickBot="1">
      <c r="A62" s="212" t="s">
        <v>31</v>
      </c>
      <c r="B62" s="213"/>
      <c r="C62" s="72">
        <f aca="true" t="shared" si="7" ref="C62:S62">C22+C41-C61</f>
        <v>1787</v>
      </c>
      <c r="D62" s="72">
        <f t="shared" si="7"/>
        <v>0</v>
      </c>
      <c r="E62" s="72">
        <f t="shared" si="7"/>
        <v>0</v>
      </c>
      <c r="F62" s="72">
        <f t="shared" si="7"/>
        <v>0</v>
      </c>
      <c r="G62" s="146">
        <f t="shared" si="7"/>
        <v>347.81600000000003</v>
      </c>
      <c r="H62" s="74">
        <f t="shared" si="7"/>
        <v>0</v>
      </c>
      <c r="I62" s="149">
        <f t="shared" si="7"/>
        <v>11753.51</v>
      </c>
      <c r="J62" s="74">
        <f t="shared" si="7"/>
        <v>79817.5</v>
      </c>
      <c r="K62" s="74">
        <f t="shared" si="7"/>
        <v>36090.2</v>
      </c>
      <c r="L62" s="74">
        <f t="shared" si="7"/>
        <v>61438</v>
      </c>
      <c r="M62" s="74">
        <f t="shared" si="7"/>
        <v>1954.19</v>
      </c>
      <c r="N62" s="74">
        <f t="shared" si="7"/>
        <v>-0.16</v>
      </c>
      <c r="O62" s="74">
        <f t="shared" si="7"/>
        <v>2956.55</v>
      </c>
      <c r="P62" s="76">
        <f t="shared" si="7"/>
        <v>7756.965</v>
      </c>
      <c r="Q62" s="77">
        <f t="shared" si="7"/>
        <v>869.35</v>
      </c>
      <c r="R62" s="170">
        <f t="shared" si="7"/>
        <v>210</v>
      </c>
      <c r="S62" s="77">
        <f t="shared" si="7"/>
        <v>5612.3</v>
      </c>
    </row>
    <row r="63" ht="12.75"/>
    <row r="64" ht="12.75"/>
    <row r="65" spans="1:17" ht="24.75">
      <c r="A65" s="4"/>
      <c r="O65" s="197" t="s">
        <v>34</v>
      </c>
      <c r="P65" s="197"/>
      <c r="Q65" s="197"/>
    </row>
    <row r="66" spans="1:17" ht="24.75">
      <c r="A66" s="4" t="s">
        <v>36</v>
      </c>
      <c r="O66" s="197" t="s">
        <v>33</v>
      </c>
      <c r="P66" s="197"/>
      <c r="Q66" s="197"/>
    </row>
    <row r="67" ht="12.75"/>
    <row r="68" ht="12.75">
      <c r="B68" s="136"/>
    </row>
    <row r="238" ht="13.5">
      <c r="D238" s="7" t="s">
        <v>3</v>
      </c>
    </row>
  </sheetData>
  <sheetProtection/>
  <mergeCells count="15">
    <mergeCell ref="D3:F3"/>
    <mergeCell ref="A41:B41"/>
    <mergeCell ref="C3:C4"/>
    <mergeCell ref="B3:B4"/>
    <mergeCell ref="G3:G4"/>
    <mergeCell ref="O65:Q65"/>
    <mergeCell ref="H3:H4"/>
    <mergeCell ref="B2:H2"/>
    <mergeCell ref="I2:S2"/>
    <mergeCell ref="B1:H1"/>
    <mergeCell ref="O66:Q66"/>
    <mergeCell ref="A61:B61"/>
    <mergeCell ref="A22:B22"/>
    <mergeCell ref="A62:B62"/>
    <mergeCell ref="I3:O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6" t="s">
        <v>66</v>
      </c>
      <c r="B1" s="186" t="s">
        <v>39</v>
      </c>
      <c r="C1" s="187" t="s">
        <v>17</v>
      </c>
      <c r="F1" s="78" t="s">
        <v>70</v>
      </c>
      <c r="G1" s="157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8">
        <f>'التقرير اليومي'!D62</f>
        <v>0</v>
      </c>
      <c r="B2" s="189" t="s">
        <v>52</v>
      </c>
      <c r="C2" s="190">
        <v>101001</v>
      </c>
      <c r="F2" s="83"/>
      <c r="G2" s="83"/>
      <c r="H2" s="154"/>
      <c r="I2" s="83"/>
      <c r="J2" s="81"/>
      <c r="K2" s="81"/>
    </row>
    <row r="3" spans="1:11" ht="18.75">
      <c r="A3" s="191">
        <f>'التقرير اليومي'!G62</f>
        <v>347.81600000000003</v>
      </c>
      <c r="B3" s="189" t="s">
        <v>51</v>
      </c>
      <c r="C3" s="190">
        <v>101002</v>
      </c>
      <c r="F3" s="83"/>
      <c r="G3" s="83"/>
      <c r="H3" s="154"/>
      <c r="I3" s="83">
        <v>150</v>
      </c>
      <c r="J3" s="81" t="s">
        <v>73</v>
      </c>
      <c r="K3" s="81" t="s">
        <v>16</v>
      </c>
    </row>
    <row r="4" spans="1:11" ht="18.75">
      <c r="A4" s="191">
        <f>'التقرير اليومي'!H62</f>
        <v>0</v>
      </c>
      <c r="B4" s="189" t="s">
        <v>84</v>
      </c>
      <c r="C4" s="190">
        <v>101003</v>
      </c>
      <c r="F4" s="83"/>
      <c r="G4" s="83"/>
      <c r="H4" s="154"/>
      <c r="I4" s="83"/>
      <c r="J4" s="81"/>
      <c r="K4" s="81"/>
    </row>
    <row r="5" spans="1:11" ht="18.75">
      <c r="A5" s="188">
        <f>'التقرير اليومي'!C62</f>
        <v>1787</v>
      </c>
      <c r="B5" s="189" t="s">
        <v>40</v>
      </c>
      <c r="C5" s="190">
        <v>101005</v>
      </c>
      <c r="F5" s="83"/>
      <c r="G5" s="83"/>
      <c r="H5" s="154"/>
      <c r="I5" s="83"/>
      <c r="J5" s="81"/>
      <c r="K5" s="81"/>
    </row>
    <row r="6" spans="1:11" ht="18.75">
      <c r="A6" s="188">
        <f>'التقرير اليومي'!E62</f>
        <v>0</v>
      </c>
      <c r="B6" s="189" t="s">
        <v>53</v>
      </c>
      <c r="C6" s="190">
        <v>101009</v>
      </c>
      <c r="F6" s="83"/>
      <c r="G6" s="83"/>
      <c r="H6" s="154"/>
      <c r="I6" s="83"/>
      <c r="J6" s="81"/>
      <c r="K6" s="81"/>
    </row>
    <row r="7" spans="1:11" ht="18.75">
      <c r="A7" s="188"/>
      <c r="B7" s="189" t="s">
        <v>54</v>
      </c>
      <c r="C7" s="190">
        <v>101010</v>
      </c>
      <c r="D7" s="2"/>
      <c r="E7" s="2"/>
      <c r="F7" s="83"/>
      <c r="G7" s="83"/>
      <c r="H7" s="154"/>
      <c r="I7" s="83"/>
      <c r="J7" s="81"/>
      <c r="K7" s="81"/>
    </row>
    <row r="8" spans="1:11" ht="18.75">
      <c r="A8" s="188">
        <f>'التقرير اليومي'!F62</f>
        <v>0</v>
      </c>
      <c r="B8" s="189" t="s">
        <v>55</v>
      </c>
      <c r="C8" s="190">
        <v>101011</v>
      </c>
      <c r="D8" s="2"/>
      <c r="E8" s="2"/>
      <c r="F8" s="83"/>
      <c r="G8" s="83"/>
      <c r="H8" s="154"/>
      <c r="I8" s="83"/>
      <c r="J8" s="81"/>
      <c r="K8" s="81"/>
    </row>
    <row r="9" spans="1:11" ht="18.75">
      <c r="A9" s="191">
        <f>'التقرير اليومي'!I62</f>
        <v>11753.51</v>
      </c>
      <c r="B9" s="189" t="s">
        <v>56</v>
      </c>
      <c r="C9" s="190">
        <v>102001</v>
      </c>
      <c r="D9" s="2"/>
      <c r="E9" s="2"/>
      <c r="F9" s="83"/>
      <c r="G9" s="83"/>
      <c r="H9" s="154"/>
      <c r="I9" s="83"/>
      <c r="J9" s="81"/>
      <c r="K9" s="81"/>
    </row>
    <row r="10" spans="1:11" ht="18.75">
      <c r="A10" s="191">
        <f>'التقرير اليومي'!P62</f>
        <v>7756.965</v>
      </c>
      <c r="B10" s="189" t="s">
        <v>57</v>
      </c>
      <c r="C10" s="190">
        <v>102002</v>
      </c>
      <c r="D10" s="2"/>
      <c r="E10" s="2"/>
      <c r="F10" s="82"/>
      <c r="G10" s="82"/>
      <c r="H10" s="82"/>
      <c r="I10" s="82">
        <f>SUM(I2:I9)</f>
        <v>150</v>
      </c>
      <c r="J10" s="82"/>
      <c r="K10" s="82" t="s">
        <v>13</v>
      </c>
    </row>
    <row r="11" spans="1:10" ht="18.75">
      <c r="A11" s="191">
        <f>'التقرير اليومي'!Q62</f>
        <v>869.35</v>
      </c>
      <c r="B11" s="189" t="s">
        <v>58</v>
      </c>
      <c r="C11" s="190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1">
        <f>'التقرير اليومي'!R62</f>
        <v>210</v>
      </c>
      <c r="B12" s="189" t="s">
        <v>59</v>
      </c>
      <c r="C12" s="190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1">
        <f>'التقرير اليومي'!K62</f>
        <v>36090.2</v>
      </c>
      <c r="B13" s="189" t="s">
        <v>60</v>
      </c>
      <c r="C13" s="190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1">
        <f>'التقرير اليومي'!M62</f>
        <v>1954.19</v>
      </c>
      <c r="B14" s="189" t="s">
        <v>61</v>
      </c>
      <c r="C14" s="190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1">
        <f>'التقرير اليومي'!N62</f>
        <v>-0.16</v>
      </c>
      <c r="B15" s="189" t="s">
        <v>62</v>
      </c>
      <c r="C15" s="190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1">
        <f>'التقرير اليومي'!O62</f>
        <v>2956.55</v>
      </c>
      <c r="B16" s="189" t="s">
        <v>63</v>
      </c>
      <c r="C16" s="190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1">
        <f>'التقرير اليومي'!J62</f>
        <v>79817.5</v>
      </c>
      <c r="B17" s="189" t="s">
        <v>64</v>
      </c>
      <c r="C17" s="190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1">
        <f>'التقرير اليومي'!L62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اليومي'!S62</f>
        <v>5612.3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270050.8355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42" t="s">
        <v>10</v>
      </c>
      <c r="E1" s="243"/>
      <c r="F1" s="244"/>
      <c r="G1" s="245" t="s">
        <v>74</v>
      </c>
      <c r="H1" s="246"/>
      <c r="I1" s="247"/>
      <c r="J1" s="248" t="s">
        <v>45</v>
      </c>
      <c r="K1" s="249"/>
      <c r="L1" s="249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8382</v>
      </c>
      <c r="C2" s="135"/>
      <c r="D2" s="118">
        <f>E2*F2</f>
        <v>0</v>
      </c>
      <c r="E2" s="119"/>
      <c r="F2" s="120">
        <v>200</v>
      </c>
      <c r="G2" s="121">
        <f>H2*I2</f>
        <v>3800</v>
      </c>
      <c r="H2" s="119">
        <v>19</v>
      </c>
      <c r="I2" s="122">
        <v>200</v>
      </c>
      <c r="J2" s="123">
        <f>K2*L2</f>
        <v>600</v>
      </c>
      <c r="K2" s="119">
        <v>3</v>
      </c>
      <c r="L2" s="124">
        <v>200</v>
      </c>
      <c r="M2" s="115">
        <f>N2*O2</f>
        <v>4400</v>
      </c>
      <c r="N2" s="115">
        <f>K2+H2+E2</f>
        <v>22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4800</v>
      </c>
      <c r="H3" s="119">
        <v>48</v>
      </c>
      <c r="I3" s="122">
        <v>100</v>
      </c>
      <c r="J3" s="123">
        <f aca="true" t="shared" si="2" ref="J3:J9">K3*L3</f>
        <v>900</v>
      </c>
      <c r="K3" s="119">
        <v>9</v>
      </c>
      <c r="L3" s="124">
        <v>100</v>
      </c>
      <c r="M3" s="115">
        <f aca="true" t="shared" si="3" ref="M3:M9">N3*O3</f>
        <v>5700</v>
      </c>
      <c r="N3" s="115">
        <f aca="true" t="shared" si="4" ref="N3:N9">K3+H3+E3</f>
        <v>57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200</v>
      </c>
      <c r="H4" s="119">
        <v>4</v>
      </c>
      <c r="I4" s="122">
        <v>50</v>
      </c>
      <c r="J4" s="123">
        <f t="shared" si="2"/>
        <v>500</v>
      </c>
      <c r="K4" s="119">
        <v>10</v>
      </c>
      <c r="L4" s="124">
        <v>50</v>
      </c>
      <c r="M4" s="115">
        <f t="shared" si="3"/>
        <v>700</v>
      </c>
      <c r="N4" s="115">
        <f t="shared" si="4"/>
        <v>14</v>
      </c>
      <c r="O4" s="115">
        <v>50</v>
      </c>
    </row>
    <row r="5" spans="1:15" ht="15">
      <c r="A5" s="121">
        <f>SUM(A2:A4)</f>
        <v>0</v>
      </c>
      <c r="B5" s="122">
        <f>SUM(B2:B4)</f>
        <v>8382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20</v>
      </c>
      <c r="N5" s="115">
        <f t="shared" si="4"/>
        <v>1</v>
      </c>
      <c r="O5" s="115">
        <v>20</v>
      </c>
    </row>
    <row r="6" spans="1:15" ht="15">
      <c r="A6" s="116"/>
      <c r="B6" s="117">
        <v>890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2</v>
      </c>
      <c r="K8" s="119">
        <v>1</v>
      </c>
      <c r="L8" s="124">
        <v>2</v>
      </c>
      <c r="M8" s="115">
        <f t="shared" si="3"/>
        <v>2</v>
      </c>
      <c r="N8" s="115">
        <f t="shared" si="4"/>
        <v>1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890</v>
      </c>
      <c r="C11" s="127">
        <f>SUM(C2:C10)</f>
        <v>0</v>
      </c>
      <c r="D11" s="128">
        <f>SUM(D2:D10)</f>
        <v>0</v>
      </c>
      <c r="E11" s="250" t="s">
        <v>13</v>
      </c>
      <c r="F11" s="251"/>
      <c r="G11" s="129">
        <f>SUM(G2:G10)</f>
        <v>8800</v>
      </c>
      <c r="H11" s="252" t="s">
        <v>13</v>
      </c>
      <c r="I11" s="253"/>
      <c r="J11" s="130">
        <f>SUM(J2:J10)</f>
        <v>2022</v>
      </c>
      <c r="K11" s="254" t="s">
        <v>13</v>
      </c>
      <c r="L11" s="255"/>
      <c r="M11" s="131">
        <f>SUM(M2:M10)</f>
        <v>10822</v>
      </c>
      <c r="N11" s="228" t="s">
        <v>13</v>
      </c>
      <c r="O11" s="229"/>
    </row>
    <row r="12" spans="1:15" ht="15">
      <c r="A12" s="7"/>
      <c r="B12" s="7"/>
      <c r="C12" s="7"/>
      <c r="D12" s="131">
        <f>A11+A5</f>
        <v>0</v>
      </c>
      <c r="E12" s="228" t="s">
        <v>76</v>
      </c>
      <c r="F12" s="229"/>
      <c r="G12" s="132">
        <f>B11+B5</f>
        <v>9272</v>
      </c>
      <c r="H12" s="235" t="s">
        <v>76</v>
      </c>
      <c r="I12" s="236"/>
      <c r="J12" s="133">
        <f>'التقرير اليومي'!D62</f>
        <v>0</v>
      </c>
      <c r="K12" s="226" t="s">
        <v>76</v>
      </c>
      <c r="L12" s="237"/>
      <c r="M12" s="238" t="s">
        <v>77</v>
      </c>
      <c r="N12" s="239"/>
      <c r="O12" s="240"/>
    </row>
    <row r="13" spans="1:15" ht="15">
      <c r="A13" s="7"/>
      <c r="B13" s="7"/>
      <c r="C13" s="7"/>
      <c r="D13" s="131">
        <f>D11-D12</f>
        <v>0</v>
      </c>
      <c r="E13" s="228" t="s">
        <v>8</v>
      </c>
      <c r="F13" s="229"/>
      <c r="G13" s="132">
        <f>G11-G12</f>
        <v>-472</v>
      </c>
      <c r="H13" s="235" t="s">
        <v>8</v>
      </c>
      <c r="I13" s="236"/>
      <c r="J13" s="133">
        <f>J11-J12</f>
        <v>2022</v>
      </c>
      <c r="K13" s="226" t="s">
        <v>8</v>
      </c>
      <c r="L13" s="237"/>
      <c r="M13" s="134">
        <f>A15</f>
        <v>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اليومي'!D62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اليومي'!E62</f>
        <v>0</v>
      </c>
      <c r="B16" s="133" t="s">
        <v>19</v>
      </c>
      <c r="C16" s="133">
        <f>B5+A5-A16</f>
        <v>8382</v>
      </c>
      <c r="D16" s="7"/>
      <c r="E16" s="7"/>
      <c r="F16" s="7"/>
      <c r="G16" s="7"/>
      <c r="H16" s="158"/>
      <c r="I16" s="158"/>
      <c r="J16" s="158"/>
      <c r="K16" s="7"/>
      <c r="L16" s="7"/>
      <c r="M16" s="134">
        <v>1300</v>
      </c>
      <c r="N16" s="241">
        <v>362816</v>
      </c>
      <c r="O16" s="241"/>
    </row>
    <row r="17" spans="1:15" ht="15">
      <c r="A17" s="133">
        <f>'التقرير اليومي'!F62</f>
        <v>0</v>
      </c>
      <c r="B17" s="133" t="s">
        <v>20</v>
      </c>
      <c r="C17" s="133">
        <f>B11+A11-A17</f>
        <v>890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1300</v>
      </c>
      <c r="N17" s="228" t="s">
        <v>13</v>
      </c>
      <c r="O17" s="229"/>
    </row>
    <row r="18" spans="1:15" ht="15">
      <c r="A18" s="133">
        <f>SUM(A15:A17)</f>
        <v>0</v>
      </c>
      <c r="B18" s="226" t="s">
        <v>13</v>
      </c>
      <c r="C18" s="227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7"/>
      <c r="J19" s="7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9522</v>
      </c>
      <c r="N20" s="228" t="s">
        <v>71</v>
      </c>
      <c r="O20" s="229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500</v>
      </c>
      <c r="N28" s="119">
        <v>5</v>
      </c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750</v>
      </c>
      <c r="N29" s="119">
        <v>15</v>
      </c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100</v>
      </c>
      <c r="N30" s="119">
        <v>5</v>
      </c>
      <c r="O30" s="132">
        <v>20</v>
      </c>
    </row>
    <row r="31" spans="9:15" ht="15.75" thickBot="1">
      <c r="I31" s="156">
        <f>SUM(I26:I30)</f>
        <v>0</v>
      </c>
      <c r="J31" s="234" t="s">
        <v>13</v>
      </c>
      <c r="K31" s="233"/>
      <c r="M31" s="132">
        <f t="shared" si="5"/>
        <v>230</v>
      </c>
      <c r="N31" s="119">
        <v>23</v>
      </c>
      <c r="O31" s="132">
        <v>10</v>
      </c>
    </row>
    <row r="32" spans="9:15" ht="15">
      <c r="I32" s="110">
        <f>الديوان!A3</f>
        <v>347.81600000000003</v>
      </c>
      <c r="J32" s="230" t="s">
        <v>11</v>
      </c>
      <c r="K32" s="231"/>
      <c r="M32" s="132">
        <f t="shared" si="5"/>
        <v>155</v>
      </c>
      <c r="N32" s="119">
        <v>31</v>
      </c>
      <c r="O32" s="132">
        <v>5</v>
      </c>
    </row>
    <row r="33" spans="9:15" ht="15.75" thickBot="1">
      <c r="I33" s="111">
        <f>I31-I32</f>
        <v>-347.81600000000003</v>
      </c>
      <c r="J33" s="232" t="s">
        <v>8</v>
      </c>
      <c r="K33" s="233"/>
      <c r="M33" s="132">
        <f t="shared" si="5"/>
        <v>200</v>
      </c>
      <c r="N33" s="119">
        <v>100</v>
      </c>
      <c r="O33" s="132">
        <v>2</v>
      </c>
    </row>
    <row r="34" spans="13:15" ht="15">
      <c r="M34" s="132">
        <f t="shared" si="5"/>
        <v>32</v>
      </c>
      <c r="N34" s="119">
        <v>32</v>
      </c>
      <c r="O34" s="132">
        <v>1</v>
      </c>
    </row>
    <row r="35" spans="13:15" ht="15">
      <c r="M35" s="132">
        <f>-N35*20</f>
        <v>-20</v>
      </c>
      <c r="N35" s="119">
        <v>1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1472</v>
      </c>
      <c r="N38" s="226" t="s">
        <v>79</v>
      </c>
      <c r="O38" s="227"/>
    </row>
    <row r="39" spans="11:15" ht="15.75" thickBot="1">
      <c r="K39" s="141">
        <v>-1201</v>
      </c>
      <c r="M39" s="133">
        <f>الديوان!A2+الديوان!A3*5.4+الديوان!A5+الديوان!A6+الديوان!A8+الديوان!A4*4</f>
        <v>3665.2064</v>
      </c>
      <c r="N39" s="226" t="s">
        <v>76</v>
      </c>
      <c r="O39" s="227"/>
    </row>
    <row r="40" spans="13:15" ht="15">
      <c r="M40" s="133">
        <f>M38-M39</f>
        <v>-2193.2064</v>
      </c>
      <c r="N40" s="226" t="s">
        <v>8</v>
      </c>
      <c r="O40" s="227"/>
    </row>
  </sheetData>
  <sheetProtection/>
  <mergeCells count="24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9:O39"/>
    <mergeCell ref="N40:O40"/>
    <mergeCell ref="N17:O17"/>
    <mergeCell ref="J32:K32"/>
    <mergeCell ref="J33:K33"/>
    <mergeCell ref="N20:O20"/>
    <mergeCell ref="N38:O38"/>
    <mergeCell ref="J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2016-10-20T07:44:23Z</cp:lastPrinted>
  <dcterms:created xsi:type="dcterms:W3CDTF">2012-05-27T06:24:35Z</dcterms:created>
  <dcterms:modified xsi:type="dcterms:W3CDTF">2016-10-22T05:20:50Z</dcterms:modified>
  <cp:category/>
  <cp:version/>
  <cp:contentType/>
  <cp:contentStatus/>
</cp:coreProperties>
</file>