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اليومي'!$A$1:$R$41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<sst xmlns="http://schemas.openxmlformats.org/spreadsheetml/2006/main" count="136" uniqueCount="98">
  <si>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</si>
  <si>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</si>
  <si>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</si>
  <si>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</si>
  <si>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</si>
  <si>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</si>
  <si>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</si>
  <si>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</si>
  <si>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</si>
  <si>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</si>
  <si>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</si>
  <si>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</si>
  <si>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</si>
  <si>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</si>
  <si>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</si>
  <si>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</si>
  <si>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</si>
  <si>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</si>
  <si>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</si>
  <si>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</si>
  <si>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</si>
  <si>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</si>
  <si>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</si>
  <si>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</si>
  <si>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</si>
  <si>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</si>
  <si>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</si>
  <si>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</si>
  <si>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</si>
  <si>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</si>
  <si>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</si>
  <si>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</si>
  <si>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</si>
  <si>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</si>
  <si>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</si>
  <si>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</si>
  <si>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</si>
  <si>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</si>
  <si>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</si>
  <si>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</si>
  <si>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</si>
  <si>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</si>
  <si>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</si>
  <si>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</si>
  <si>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</si>
  <si>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</si>
  <si>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</si>
  <si>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</si>
  <si>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</si>
  <si>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</si>
  <si>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</si>
  <si>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</si>
  <si>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</si>
  <si>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</si>
  <si>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</si>
  <si>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</si>
  <si>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</si>
  <si>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</si>
  <si>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</si>
  <si>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</si>
  <si>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</si>
  <si>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</si>
  <si>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</si>
  <si>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</si>
  <si>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</si>
  <si>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</si>
  <si>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</si>
  <si>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</si>
  <si>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</si>
  <si>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</si>
  <si>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</si>
  <si>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</si>
  <si>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</si>
  <si>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</si>
  <si>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</si>
  <si>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</si>
  <si>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</si>
  <si>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</si>
  <si>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</si>
  <si>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</si>
  <si>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</si>
  <si>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</si>
  <si>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</si>
  <si>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</si>
  <si>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</si>
  <si>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</si>
  <si>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</si>
  <si>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</si>
  <si>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</si>
  <si>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</si>
  <si>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</si>
  <si>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تسديد ديون مياه سابقة - دائرة مياه الضفة الغربية</t>
  </si>
  <si>
    <t xml:space="preserve">الثلاثاء . 8 . 11 . 2016 </t>
  </si>
  <si>
    <t>تسديد ديون مياه سابقة - مجلس الخدمات المشترك</t>
  </si>
  <si>
    <t>مصاريف ضيافة وتشريفات للبلدية - بقالة ابو صالحية</t>
  </si>
  <si>
    <t>لوازم صيانة وبناشر وغشيل اليات البلدية - محطة الفلوجة للبناشر</t>
  </si>
  <si>
    <t>قيد داخلي</t>
  </si>
  <si>
    <t>تنقلات الى جنين - ياسر محمد نور  ابو الشوارب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</si>
</sst>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6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63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63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63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7"/>
  <sheetViews>
    <sheetView rightToLeft="1" tabSelected="1" workbookViewId="0" topLeftCell="A1">
      <pane ySplit="5" topLeftCell="A18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52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06" t="s">
        <v>92</v>
      </c>
      <c r="C1" s="206"/>
      <c r="D1" s="206"/>
      <c r="E1" s="206"/>
      <c r="F1" s="206"/>
      <c r="G1" s="206"/>
      <c r="H1" s="206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199" t="s">
        <v>35</v>
      </c>
      <c r="C2" s="200"/>
      <c r="D2" s="200"/>
      <c r="E2" s="200"/>
      <c r="F2" s="200"/>
      <c r="G2" s="201"/>
      <c r="H2" s="202"/>
      <c r="I2" s="203" t="s">
        <v>23</v>
      </c>
      <c r="J2" s="204"/>
      <c r="K2" s="204"/>
      <c r="L2" s="204"/>
      <c r="M2" s="204"/>
      <c r="N2" s="204"/>
      <c r="O2" s="204"/>
      <c r="P2" s="204"/>
      <c r="Q2" s="204"/>
      <c r="R2" s="204"/>
      <c r="S2" s="20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21" t="s">
        <v>17</v>
      </c>
      <c r="C3" s="219" t="s">
        <v>38</v>
      </c>
      <c r="D3" s="215" t="s">
        <v>4</v>
      </c>
      <c r="E3" s="215"/>
      <c r="F3" s="216"/>
      <c r="G3" s="223" t="s">
        <v>2</v>
      </c>
      <c r="H3" s="197" t="s">
        <v>1</v>
      </c>
      <c r="I3" s="213" t="s">
        <v>4</v>
      </c>
      <c r="J3" s="213"/>
      <c r="K3" s="213"/>
      <c r="L3" s="213"/>
      <c r="M3" s="213"/>
      <c r="N3" s="213"/>
      <c r="O3" s="214"/>
      <c r="P3" s="84" t="s">
        <v>2</v>
      </c>
      <c r="Q3" s="85" t="s">
        <v>1</v>
      </c>
      <c r="R3" s="159" t="s">
        <v>46</v>
      </c>
      <c r="S3" s="172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22"/>
      <c r="C4" s="220"/>
      <c r="D4" s="86" t="s">
        <v>18</v>
      </c>
      <c r="E4" s="87" t="s">
        <v>41</v>
      </c>
      <c r="F4" s="88" t="s">
        <v>48</v>
      </c>
      <c r="G4" s="224"/>
      <c r="H4" s="198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1085</v>
      </c>
      <c r="C5" s="59">
        <v>2061</v>
      </c>
      <c r="D5" s="60">
        <v>882</v>
      </c>
      <c r="E5" s="61">
        <v>0</v>
      </c>
      <c r="F5" s="60">
        <v>0</v>
      </c>
      <c r="G5" s="137">
        <v>267.926</v>
      </c>
      <c r="H5" s="155">
        <v>0</v>
      </c>
      <c r="I5" s="150">
        <v>15970.51</v>
      </c>
      <c r="J5" s="63">
        <v>-22943.5</v>
      </c>
      <c r="K5" s="62">
        <v>-36785.8</v>
      </c>
      <c r="L5" s="64">
        <v>61438</v>
      </c>
      <c r="M5" s="65">
        <v>3454.19</v>
      </c>
      <c r="N5" s="62">
        <v>-0.16</v>
      </c>
      <c r="O5" s="63">
        <v>2956.55</v>
      </c>
      <c r="P5" s="66">
        <v>1248.965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1086</v>
      </c>
      <c r="C6" s="10"/>
      <c r="D6" s="11"/>
      <c r="E6" s="21">
        <v>12898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/>
      <c r="B7" s="9">
        <f aca="true" t="shared" si="0" ref="B7:B15">B6+1</f>
        <v>1087</v>
      </c>
      <c r="C7" s="10"/>
      <c r="D7" s="11"/>
      <c r="E7" s="21"/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1088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1089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1090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1091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1092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1093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1094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thickBot="1">
      <c r="A15" s="8"/>
      <c r="B15" s="9">
        <f t="shared" si="0"/>
        <v>1095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6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209" t="s">
        <v>28</v>
      </c>
      <c r="B16" s="210"/>
      <c r="C16" s="104">
        <f aca="true" t="shared" si="1" ref="C16:S16">SUM(C5:C15)</f>
        <v>2061</v>
      </c>
      <c r="D16" s="96">
        <f t="shared" si="1"/>
        <v>882</v>
      </c>
      <c r="E16" s="97">
        <f t="shared" si="1"/>
        <v>12898</v>
      </c>
      <c r="F16" s="87">
        <f t="shared" si="1"/>
        <v>0</v>
      </c>
      <c r="G16" s="142">
        <f t="shared" si="1"/>
        <v>267.926</v>
      </c>
      <c r="H16" s="142">
        <f t="shared" si="1"/>
        <v>0</v>
      </c>
      <c r="I16" s="142">
        <f>SUM(I5:I15)</f>
        <v>15970.51</v>
      </c>
      <c r="J16" s="98">
        <f t="shared" si="1"/>
        <v>-22943.5</v>
      </c>
      <c r="K16" s="98">
        <f t="shared" si="1"/>
        <v>-36785.8</v>
      </c>
      <c r="L16" s="98">
        <f t="shared" si="1"/>
        <v>61438</v>
      </c>
      <c r="M16" s="98">
        <f t="shared" si="1"/>
        <v>3454.19</v>
      </c>
      <c r="N16" s="98">
        <f t="shared" si="1"/>
        <v>-0.16</v>
      </c>
      <c r="O16" s="99">
        <f t="shared" si="1"/>
        <v>2956.55</v>
      </c>
      <c r="P16" s="100">
        <f t="shared" si="1"/>
        <v>1248.965</v>
      </c>
      <c r="Q16" s="101">
        <f t="shared" si="1"/>
        <v>776.55</v>
      </c>
      <c r="R16" s="162">
        <f t="shared" si="1"/>
        <v>210</v>
      </c>
      <c r="S16" s="175">
        <f t="shared" si="1"/>
        <v>4244.3</v>
      </c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70" t="s">
        <v>42</v>
      </c>
      <c r="B17" s="71">
        <v>1252</v>
      </c>
      <c r="C17" s="71"/>
      <c r="D17" s="72"/>
      <c r="E17" s="72"/>
      <c r="F17" s="72"/>
      <c r="G17" s="73"/>
      <c r="H17" s="76"/>
      <c r="I17" s="149"/>
      <c r="J17" s="75"/>
      <c r="K17" s="74"/>
      <c r="L17" s="74"/>
      <c r="M17" s="75"/>
      <c r="N17" s="74"/>
      <c r="O17" s="75"/>
      <c r="P17" s="76"/>
      <c r="Q17" s="75"/>
      <c r="R17" s="167"/>
      <c r="S17" s="17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49" t="s">
        <v>50</v>
      </c>
      <c r="B18" s="22">
        <f>B17+1</f>
        <v>1253</v>
      </c>
      <c r="C18" s="138"/>
      <c r="D18" s="11"/>
      <c r="E18" s="11"/>
      <c r="F18" s="11">
        <v>913</v>
      </c>
      <c r="G18" s="23"/>
      <c r="H18" s="26"/>
      <c r="I18" s="151"/>
      <c r="J18" s="25"/>
      <c r="K18" s="24"/>
      <c r="L18" s="24"/>
      <c r="M18" s="25"/>
      <c r="N18" s="24"/>
      <c r="O18" s="25"/>
      <c r="P18" s="26"/>
      <c r="Q18" s="25"/>
      <c r="R18" s="163"/>
      <c r="S18" s="17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9" t="s">
        <v>50</v>
      </c>
      <c r="B19" s="22">
        <f aca="true" t="shared" si="2" ref="B19:B27">B18+1</f>
        <v>1254</v>
      </c>
      <c r="C19" s="139"/>
      <c r="D19" s="28"/>
      <c r="E19" s="28"/>
      <c r="F19" s="28">
        <v>2691</v>
      </c>
      <c r="G19" s="29"/>
      <c r="H19" s="32"/>
      <c r="I19" s="152"/>
      <c r="J19" s="31"/>
      <c r="K19" s="30"/>
      <c r="L19" s="30"/>
      <c r="M19" s="31"/>
      <c r="N19" s="30"/>
      <c r="O19" s="31"/>
      <c r="P19" s="32"/>
      <c r="Q19" s="31"/>
      <c r="R19" s="161"/>
      <c r="S19" s="17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50</v>
      </c>
      <c r="B20" s="22">
        <f t="shared" si="2"/>
        <v>1255</v>
      </c>
      <c r="C20" s="139"/>
      <c r="D20" s="28"/>
      <c r="E20" s="28"/>
      <c r="F20" s="11">
        <v>551</v>
      </c>
      <c r="G20" s="29"/>
      <c r="H20" s="32"/>
      <c r="I20" s="152"/>
      <c r="J20" s="31"/>
      <c r="K20" s="30"/>
      <c r="L20" s="30"/>
      <c r="M20" s="31"/>
      <c r="N20" s="30"/>
      <c r="O20" s="31"/>
      <c r="P20" s="32"/>
      <c r="Q20" s="31"/>
      <c r="R20" s="161"/>
      <c r="S20" s="17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96</v>
      </c>
      <c r="B21" s="22">
        <f t="shared" si="2"/>
        <v>1256</v>
      </c>
      <c r="C21" s="139"/>
      <c r="D21" s="28"/>
      <c r="E21" s="28"/>
      <c r="F21" s="28"/>
      <c r="G21" s="29"/>
      <c r="H21" s="32"/>
      <c r="I21" s="152"/>
      <c r="J21" s="31"/>
      <c r="K21" s="30"/>
      <c r="L21" s="30"/>
      <c r="M21" s="31"/>
      <c r="N21" s="30"/>
      <c r="O21" s="31"/>
      <c r="P21" s="32"/>
      <c r="Q21" s="31"/>
      <c r="R21" s="161"/>
      <c r="S21" s="17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80</v>
      </c>
      <c r="B22" s="22">
        <f t="shared" si="2"/>
        <v>1257</v>
      </c>
      <c r="C22" s="139"/>
      <c r="D22" s="28">
        <v>-882</v>
      </c>
      <c r="E22" s="28"/>
      <c r="F22" s="28"/>
      <c r="G22" s="29"/>
      <c r="H22" s="32"/>
      <c r="I22" s="152">
        <v>882</v>
      </c>
      <c r="J22" s="31"/>
      <c r="K22" s="30"/>
      <c r="L22" s="30"/>
      <c r="M22" s="31"/>
      <c r="N22" s="30"/>
      <c r="O22" s="31"/>
      <c r="P22" s="32"/>
      <c r="Q22" s="31"/>
      <c r="R22" s="161"/>
      <c r="S22" s="17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81</v>
      </c>
      <c r="B23" s="22">
        <f t="shared" si="2"/>
        <v>1258</v>
      </c>
      <c r="C23" s="139"/>
      <c r="D23" s="28"/>
      <c r="E23" s="28">
        <v>-12898</v>
      </c>
      <c r="F23" s="28"/>
      <c r="G23" s="29"/>
      <c r="H23" s="32"/>
      <c r="I23" s="152"/>
      <c r="J23" s="31">
        <v>12898</v>
      </c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82</v>
      </c>
      <c r="B24" s="22">
        <f t="shared" si="2"/>
        <v>1259</v>
      </c>
      <c r="C24" s="139"/>
      <c r="D24" s="28"/>
      <c r="E24" s="28"/>
      <c r="F24" s="28">
        <v>-4155</v>
      </c>
      <c r="G24" s="29"/>
      <c r="H24" s="32"/>
      <c r="I24" s="152"/>
      <c r="J24" s="31"/>
      <c r="K24" s="30">
        <v>4155</v>
      </c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90</v>
      </c>
      <c r="B25" s="22">
        <f t="shared" si="2"/>
        <v>1260</v>
      </c>
      <c r="C25" s="139"/>
      <c r="D25" s="28"/>
      <c r="E25" s="28"/>
      <c r="F25" s="28"/>
      <c r="G25" s="29"/>
      <c r="H25" s="32"/>
      <c r="I25" s="152"/>
      <c r="J25" s="31"/>
      <c r="K25" s="30"/>
      <c r="L25" s="30"/>
      <c r="M25" s="31"/>
      <c r="N25" s="30"/>
      <c r="O25" s="31"/>
      <c r="P25" s="32"/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/>
      <c r="B26" s="22">
        <f t="shared" si="2"/>
        <v>1261</v>
      </c>
      <c r="C26" s="139"/>
      <c r="D26" s="28"/>
      <c r="E26" s="28"/>
      <c r="F26" s="28"/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1262</v>
      </c>
      <c r="C27" s="139"/>
      <c r="D27" s="28"/>
      <c r="E27" s="28"/>
      <c r="F27" s="28"/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thickBot="1">
      <c r="A28" s="217" t="s">
        <v>43</v>
      </c>
      <c r="B28" s="218"/>
      <c r="C28" s="140">
        <f aca="true" t="shared" si="3" ref="C28:S28">SUM(C17:C27)</f>
        <v>0</v>
      </c>
      <c r="D28" s="67">
        <f t="shared" si="3"/>
        <v>-882</v>
      </c>
      <c r="E28" s="67">
        <f t="shared" si="3"/>
        <v>-12898</v>
      </c>
      <c r="F28" s="67">
        <f t="shared" si="3"/>
        <v>0</v>
      </c>
      <c r="G28" s="69">
        <f t="shared" si="3"/>
        <v>0</v>
      </c>
      <c r="H28" s="69">
        <f t="shared" si="3"/>
        <v>0</v>
      </c>
      <c r="I28" s="147">
        <f t="shared" si="3"/>
        <v>882</v>
      </c>
      <c r="J28" s="67">
        <f t="shared" si="3"/>
        <v>12898</v>
      </c>
      <c r="K28" s="67">
        <f t="shared" si="3"/>
        <v>4155</v>
      </c>
      <c r="L28" s="68">
        <f t="shared" si="3"/>
        <v>0</v>
      </c>
      <c r="M28" s="67">
        <f t="shared" si="3"/>
        <v>0</v>
      </c>
      <c r="N28" s="67">
        <f t="shared" si="3"/>
        <v>0</v>
      </c>
      <c r="O28" s="67">
        <f t="shared" si="3"/>
        <v>0</v>
      </c>
      <c r="P28" s="67">
        <f t="shared" si="3"/>
        <v>0</v>
      </c>
      <c r="Q28" s="69">
        <f t="shared" si="3"/>
        <v>0</v>
      </c>
      <c r="R28" s="164">
        <f t="shared" si="3"/>
        <v>0</v>
      </c>
      <c r="S28" s="178">
        <f t="shared" si="3"/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 thickBot="1">
      <c r="A29" s="33" t="s">
        <v>27</v>
      </c>
      <c r="B29" s="34">
        <v>1045</v>
      </c>
      <c r="C29" s="35"/>
      <c r="D29" s="36"/>
      <c r="E29" s="37"/>
      <c r="F29" s="38"/>
      <c r="G29" s="143"/>
      <c r="H29" s="39"/>
      <c r="I29" s="40"/>
      <c r="J29" s="41"/>
      <c r="K29" s="41"/>
      <c r="L29" s="41"/>
      <c r="M29" s="41"/>
      <c r="N29" s="41"/>
      <c r="O29" s="40"/>
      <c r="P29" s="39"/>
      <c r="Q29" s="54"/>
      <c r="R29" s="165"/>
      <c r="S29" s="17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91</v>
      </c>
      <c r="B30" s="42">
        <f aca="true" t="shared" si="4" ref="B30:B39">B29+1</f>
        <v>1046</v>
      </c>
      <c r="C30" s="10"/>
      <c r="D30" s="43"/>
      <c r="E30" s="44"/>
      <c r="F30" s="45"/>
      <c r="G30" s="144"/>
      <c r="H30" s="12"/>
      <c r="I30" s="13"/>
      <c r="J30" s="14"/>
      <c r="K30" s="14">
        <v>2000</v>
      </c>
      <c r="L30" s="14"/>
      <c r="M30" s="14"/>
      <c r="N30" s="14"/>
      <c r="O30" s="13"/>
      <c r="P30" s="12"/>
      <c r="Q30" s="52"/>
      <c r="R30" s="163"/>
      <c r="S30" s="177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91</v>
      </c>
      <c r="B31" s="46">
        <f t="shared" si="4"/>
        <v>1047</v>
      </c>
      <c r="C31" s="27"/>
      <c r="D31" s="15"/>
      <c r="E31" s="16"/>
      <c r="F31" s="17"/>
      <c r="G31" s="145"/>
      <c r="H31" s="18"/>
      <c r="I31" s="19"/>
      <c r="J31" s="20"/>
      <c r="K31" s="20">
        <v>5000</v>
      </c>
      <c r="L31" s="20"/>
      <c r="M31" s="20"/>
      <c r="N31" s="20"/>
      <c r="O31" s="19"/>
      <c r="P31" s="18"/>
      <c r="Q31" s="53"/>
      <c r="R31" s="161"/>
      <c r="S31" s="17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93</v>
      </c>
      <c r="B32" s="46">
        <f t="shared" si="4"/>
        <v>1048</v>
      </c>
      <c r="C32" s="10"/>
      <c r="D32" s="15"/>
      <c r="E32" s="16"/>
      <c r="F32" s="17"/>
      <c r="G32" s="145"/>
      <c r="H32" s="18"/>
      <c r="I32" s="20"/>
      <c r="J32" s="20"/>
      <c r="K32" s="20"/>
      <c r="L32" s="20"/>
      <c r="M32" s="20">
        <v>5000</v>
      </c>
      <c r="N32" s="20"/>
      <c r="O32" s="19"/>
      <c r="P32" s="18"/>
      <c r="Q32" s="53"/>
      <c r="R32" s="161"/>
      <c r="S32" s="17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8" t="s">
        <v>94</v>
      </c>
      <c r="B33" s="46">
        <f t="shared" si="4"/>
        <v>1049</v>
      </c>
      <c r="C33" s="10"/>
      <c r="D33" s="15"/>
      <c r="E33" s="16"/>
      <c r="F33" s="17"/>
      <c r="G33" s="145"/>
      <c r="H33" s="18"/>
      <c r="I33" s="19">
        <v>957</v>
      </c>
      <c r="J33" s="20"/>
      <c r="K33" s="20"/>
      <c r="L33" s="20"/>
      <c r="M33" s="20"/>
      <c r="N33" s="20"/>
      <c r="O33" s="19"/>
      <c r="P33" s="18"/>
      <c r="Q33" s="53"/>
      <c r="R33" s="161"/>
      <c r="S33" s="17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95</v>
      </c>
      <c r="B34" s="46">
        <f t="shared" si="4"/>
        <v>1050</v>
      </c>
      <c r="C34" s="27"/>
      <c r="D34" s="15"/>
      <c r="E34" s="16"/>
      <c r="F34" s="17"/>
      <c r="G34" s="145"/>
      <c r="H34" s="18"/>
      <c r="I34" s="19">
        <v>630</v>
      </c>
      <c r="J34" s="20"/>
      <c r="K34" s="20"/>
      <c r="L34" s="20"/>
      <c r="M34" s="20"/>
      <c r="N34" s="20"/>
      <c r="O34" s="19"/>
      <c r="P34" s="18"/>
      <c r="Q34" s="53"/>
      <c r="R34" s="161"/>
      <c r="S34" s="17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97</v>
      </c>
      <c r="B35" s="46">
        <f t="shared" si="4"/>
        <v>1051</v>
      </c>
      <c r="C35" s="27">
        <v>14</v>
      </c>
      <c r="D35" s="15"/>
      <c r="E35" s="16"/>
      <c r="F35" s="17"/>
      <c r="G35" s="145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161"/>
      <c r="S35" s="17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/>
      <c r="B36" s="46">
        <f t="shared" si="4"/>
        <v>1052</v>
      </c>
      <c r="C36" s="27"/>
      <c r="D36" s="15"/>
      <c r="E36" s="16"/>
      <c r="F36" s="17"/>
      <c r="G36" s="14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1053</v>
      </c>
      <c r="C37" s="27"/>
      <c r="D37" s="15"/>
      <c r="E37" s="16"/>
      <c r="F37" s="17"/>
      <c r="G37" s="14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1054</v>
      </c>
      <c r="C38" s="27"/>
      <c r="D38" s="15"/>
      <c r="E38" s="16"/>
      <c r="F38" s="17"/>
      <c r="G38" s="14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8"/>
      <c r="B39" s="46">
        <f t="shared" si="4"/>
        <v>1055</v>
      </c>
      <c r="C39" s="27"/>
      <c r="D39" s="15"/>
      <c r="E39" s="16"/>
      <c r="F39" s="17"/>
      <c r="G39" s="14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166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19" ht="15.75" thickBot="1">
      <c r="A40" s="207" t="s">
        <v>30</v>
      </c>
      <c r="B40" s="208"/>
      <c r="C40" s="47">
        <f aca="true" t="shared" si="5" ref="C40:S40">SUM(C29:C39)</f>
        <v>14</v>
      </c>
      <c r="D40" s="47">
        <f t="shared" si="5"/>
        <v>0</v>
      </c>
      <c r="E40" s="47">
        <f t="shared" si="5"/>
        <v>0</v>
      </c>
      <c r="F40" s="47">
        <f t="shared" si="5"/>
        <v>0</v>
      </c>
      <c r="G40" s="55">
        <f t="shared" si="5"/>
        <v>0</v>
      </c>
      <c r="H40" s="55">
        <f t="shared" si="5"/>
        <v>0</v>
      </c>
      <c r="I40" s="148">
        <f t="shared" si="5"/>
        <v>1587</v>
      </c>
      <c r="J40" s="47">
        <f t="shared" si="5"/>
        <v>0</v>
      </c>
      <c r="K40" s="47">
        <f t="shared" si="5"/>
        <v>7000</v>
      </c>
      <c r="L40" s="48">
        <f t="shared" si="5"/>
        <v>0</v>
      </c>
      <c r="M40" s="47">
        <f t="shared" si="5"/>
        <v>5000</v>
      </c>
      <c r="N40" s="47">
        <f t="shared" si="5"/>
        <v>0</v>
      </c>
      <c r="O40" s="47">
        <f t="shared" si="5"/>
        <v>0</v>
      </c>
      <c r="P40" s="47">
        <f t="shared" si="5"/>
        <v>0</v>
      </c>
      <c r="Q40" s="55">
        <f t="shared" si="5"/>
        <v>0</v>
      </c>
      <c r="R40" s="168">
        <f t="shared" si="5"/>
        <v>0</v>
      </c>
      <c r="S40" s="180">
        <f t="shared" si="5"/>
        <v>0</v>
      </c>
    </row>
    <row r="41" spans="1:19" ht="15.75" thickBot="1">
      <c r="A41" s="211" t="s">
        <v>31</v>
      </c>
      <c r="B41" s="212"/>
      <c r="C41" s="72">
        <f aca="true" t="shared" si="6" ref="C41:S41">C16+C28-C40</f>
        <v>2047</v>
      </c>
      <c r="D41" s="72">
        <f t="shared" si="6"/>
        <v>0</v>
      </c>
      <c r="E41" s="72">
        <f t="shared" si="6"/>
        <v>0</v>
      </c>
      <c r="F41" s="72">
        <f t="shared" si="6"/>
        <v>0</v>
      </c>
      <c r="G41" s="146">
        <f t="shared" si="6"/>
        <v>267.926</v>
      </c>
      <c r="H41" s="74">
        <f t="shared" si="6"/>
        <v>0</v>
      </c>
      <c r="I41" s="149">
        <f t="shared" si="6"/>
        <v>15265.510000000002</v>
      </c>
      <c r="J41" s="74">
        <f t="shared" si="6"/>
        <v>-10045.5</v>
      </c>
      <c r="K41" s="74">
        <f t="shared" si="6"/>
        <v>-39630.8</v>
      </c>
      <c r="L41" s="74">
        <f t="shared" si="6"/>
        <v>61438</v>
      </c>
      <c r="M41" s="74">
        <f t="shared" si="6"/>
        <v>-1545.81</v>
      </c>
      <c r="N41" s="74">
        <f t="shared" si="6"/>
        <v>-0.16</v>
      </c>
      <c r="O41" s="74">
        <f t="shared" si="6"/>
        <v>2956.55</v>
      </c>
      <c r="P41" s="76">
        <f t="shared" si="6"/>
        <v>1248.965</v>
      </c>
      <c r="Q41" s="77">
        <f t="shared" si="6"/>
        <v>776.55</v>
      </c>
      <c r="R41" s="169">
        <f t="shared" si="6"/>
        <v>210</v>
      </c>
      <c r="S41" s="77">
        <f t="shared" si="6"/>
        <v>4244.3</v>
      </c>
    </row>
    <row r="42" ht="12.75"/>
    <row r="43" ht="12.75"/>
    <row r="44" spans="1:17" ht="24.75">
      <c r="A44" s="4"/>
      <c r="O44" s="196" t="s">
        <v>34</v>
      </c>
      <c r="P44" s="196"/>
      <c r="Q44" s="196"/>
    </row>
    <row r="45" spans="1:17" ht="24.75">
      <c r="A45" s="4" t="s">
        <v>36</v>
      </c>
      <c r="O45" s="196" t="s">
        <v>33</v>
      </c>
      <c r="P45" s="196"/>
      <c r="Q45" s="196"/>
    </row>
    <row r="46" ht="12.75"/>
    <row r="47" ht="12.75">
      <c r="B47" s="136"/>
    </row>
    <row r="48" ht="12.75"/>
    <row r="49" ht="12.75"/>
    <row r="217" ht="13.5">
      <c r="D217" s="7" t="s">
        <v>3</v>
      </c>
    </row>
  </sheetData>
  <sheetProtection/>
  <mergeCells count="15">
    <mergeCell ref="D3:F3"/>
    <mergeCell ref="A28:B28"/>
    <mergeCell ref="C3:C4"/>
    <mergeCell ref="B3:B4"/>
    <mergeCell ref="G3:G4"/>
    <mergeCell ref="O44:Q44"/>
    <mergeCell ref="H3:H4"/>
    <mergeCell ref="B2:H2"/>
    <mergeCell ref="I2:S2"/>
    <mergeCell ref="B1:H1"/>
    <mergeCell ref="O45:Q45"/>
    <mergeCell ref="A40:B40"/>
    <mergeCell ref="A16:B16"/>
    <mergeCell ref="A41:B41"/>
    <mergeCell ref="I3:O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66</v>
      </c>
      <c r="B1" s="185" t="s">
        <v>39</v>
      </c>
      <c r="C1" s="186" t="s">
        <v>17</v>
      </c>
      <c r="E1" s="78" t="s">
        <v>70</v>
      </c>
      <c r="F1" s="157" t="s">
        <v>1</v>
      </c>
      <c r="G1" s="79" t="s">
        <v>72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اليومي'!D41</f>
        <v>0</v>
      </c>
      <c r="B2" s="188" t="s">
        <v>52</v>
      </c>
      <c r="C2" s="189">
        <v>101001</v>
      </c>
      <c r="E2" s="83"/>
      <c r="F2" s="83"/>
      <c r="G2" s="154"/>
      <c r="H2" s="83"/>
      <c r="I2" s="81"/>
      <c r="J2" s="81"/>
    </row>
    <row r="3" spans="1:10" ht="18.75">
      <c r="A3" s="190">
        <f>'التقرير اليومي'!G41</f>
        <v>267.926</v>
      </c>
      <c r="B3" s="188" t="s">
        <v>51</v>
      </c>
      <c r="C3" s="189">
        <v>101002</v>
      </c>
      <c r="E3" s="83"/>
      <c r="F3" s="83"/>
      <c r="G3" s="154"/>
      <c r="H3" s="83">
        <v>150</v>
      </c>
      <c r="I3" s="81" t="s">
        <v>73</v>
      </c>
      <c r="J3" s="81" t="s">
        <v>16</v>
      </c>
    </row>
    <row r="4" spans="1:10" ht="18.75">
      <c r="A4" s="190">
        <f>'التقرير اليومي'!H41</f>
        <v>0</v>
      </c>
      <c r="B4" s="188" t="s">
        <v>84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اليومي'!C41</f>
        <v>2047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اليومي'!E41</f>
        <v>0</v>
      </c>
      <c r="B6" s="188" t="s">
        <v>53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54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اليومي'!F41</f>
        <v>0</v>
      </c>
      <c r="B8" s="188" t="s">
        <v>55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اليومي'!I41</f>
        <v>15265.510000000002</v>
      </c>
      <c r="B9" s="188" t="s">
        <v>56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اليومي'!P41</f>
        <v>1248.965</v>
      </c>
      <c r="B10" s="188" t="s">
        <v>57</v>
      </c>
      <c r="C10" s="189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0">
        <f>'التقرير اليومي'!Q41</f>
        <v>776.55</v>
      </c>
      <c r="B11" s="188" t="s">
        <v>58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اليومي'!R41</f>
        <v>210</v>
      </c>
      <c r="B12" s="188" t="s">
        <v>59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اليومي'!K41</f>
        <v>-39630.8</v>
      </c>
      <c r="B13" s="188" t="s">
        <v>60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اليومي'!M41</f>
        <v>-1545.81</v>
      </c>
      <c r="B14" s="188" t="s">
        <v>61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اليومي'!N41</f>
        <v>-0.16</v>
      </c>
      <c r="B15" s="188" t="s">
        <v>62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اليومي'!O41</f>
        <v>2956.55</v>
      </c>
      <c r="B16" s="188" t="s">
        <v>63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اليومي'!J41</f>
        <v>-10045.5</v>
      </c>
      <c r="B17" s="188" t="s">
        <v>64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اليومي'!L41</f>
        <v>61438</v>
      </c>
      <c r="B18" s="188" t="s">
        <v>65</v>
      </c>
      <c r="C18" s="189">
        <v>102028</v>
      </c>
    </row>
    <row r="19" spans="1:3" ht="23.25" customHeight="1">
      <c r="A19" s="190">
        <f>'التقرير اليومي'!S41</f>
        <v>4244.3</v>
      </c>
      <c r="B19" s="191" t="s">
        <v>86</v>
      </c>
      <c r="C19" s="192">
        <v>102029</v>
      </c>
    </row>
    <row r="20" spans="1:3" ht="23.25" customHeight="1">
      <c r="A20" s="193">
        <f>A2+A3*5.5+A5+A6+A7+A8+A9+A10*5.5+A11*4+A12*4.5+A13+A14+A15+A16+A17+A18+A4*4+A19*4.5</f>
        <v>61978.2405</v>
      </c>
      <c r="B20" s="194" t="s">
        <v>67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42" t="s">
        <v>10</v>
      </c>
      <c r="E1" s="243"/>
      <c r="F1" s="244"/>
      <c r="G1" s="245" t="s">
        <v>74</v>
      </c>
      <c r="H1" s="246"/>
      <c r="I1" s="247"/>
      <c r="J1" s="248" t="s">
        <v>45</v>
      </c>
      <c r="K1" s="249"/>
      <c r="L1" s="249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12898</v>
      </c>
      <c r="C2" s="135"/>
      <c r="D2" s="118">
        <f>E2*F2</f>
        <v>1200</v>
      </c>
      <c r="E2" s="119">
        <v>6</v>
      </c>
      <c r="F2" s="120">
        <v>200</v>
      </c>
      <c r="G2" s="121">
        <f>H2*I2</f>
        <v>6200</v>
      </c>
      <c r="H2" s="119">
        <v>31</v>
      </c>
      <c r="I2" s="122">
        <v>200</v>
      </c>
      <c r="J2" s="123">
        <f>K2*L2</f>
        <v>200</v>
      </c>
      <c r="K2" s="119">
        <v>1</v>
      </c>
      <c r="L2" s="124">
        <v>200</v>
      </c>
      <c r="M2" s="115">
        <f>N2*O2</f>
        <v>7600</v>
      </c>
      <c r="N2" s="115">
        <f>K2+H2+E2</f>
        <v>38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1200</v>
      </c>
      <c r="E3" s="119">
        <v>12</v>
      </c>
      <c r="F3" s="120">
        <v>100</v>
      </c>
      <c r="G3" s="121">
        <f aca="true" t="shared" si="1" ref="G3:G9">H3*I3</f>
        <v>5300</v>
      </c>
      <c r="H3" s="119">
        <v>53</v>
      </c>
      <c r="I3" s="122">
        <v>100</v>
      </c>
      <c r="J3" s="123">
        <f aca="true" t="shared" si="2" ref="J3:J9">K3*L3</f>
        <v>600</v>
      </c>
      <c r="K3" s="119">
        <v>6</v>
      </c>
      <c r="L3" s="124">
        <v>100</v>
      </c>
      <c r="M3" s="115">
        <f aca="true" t="shared" si="3" ref="M3:M9">N3*O3</f>
        <v>7100</v>
      </c>
      <c r="N3" s="115">
        <f aca="true" t="shared" si="4" ref="N3:N9">K3+H3+E3</f>
        <v>71</v>
      </c>
      <c r="O3" s="115">
        <v>100</v>
      </c>
    </row>
    <row r="4" spans="1:15" ht="15">
      <c r="A4" s="116"/>
      <c r="B4" s="117"/>
      <c r="C4" s="135"/>
      <c r="D4" s="118">
        <f t="shared" si="0"/>
        <v>250</v>
      </c>
      <c r="E4" s="119">
        <v>5</v>
      </c>
      <c r="F4" s="120">
        <v>50</v>
      </c>
      <c r="G4" s="121">
        <f t="shared" si="1"/>
        <v>2200</v>
      </c>
      <c r="H4" s="119">
        <v>44</v>
      </c>
      <c r="I4" s="122">
        <v>50</v>
      </c>
      <c r="J4" s="123">
        <f t="shared" si="2"/>
        <v>750</v>
      </c>
      <c r="K4" s="119">
        <v>15</v>
      </c>
      <c r="L4" s="124">
        <v>50</v>
      </c>
      <c r="M4" s="115">
        <f t="shared" si="3"/>
        <v>3200</v>
      </c>
      <c r="N4" s="115">
        <f t="shared" si="4"/>
        <v>64</v>
      </c>
      <c r="O4" s="115">
        <v>50</v>
      </c>
    </row>
    <row r="5" spans="1:15" ht="15">
      <c r="A5" s="121">
        <f>SUM(A2:A4)</f>
        <v>0</v>
      </c>
      <c r="B5" s="122">
        <f>SUM(B2:B4)</f>
        <v>12898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20</v>
      </c>
      <c r="N5" s="115">
        <f t="shared" si="4"/>
        <v>1</v>
      </c>
      <c r="O5" s="115">
        <v>20</v>
      </c>
    </row>
    <row r="6" spans="1:15" ht="15">
      <c r="A6" s="116">
        <v>2691</v>
      </c>
      <c r="B6" s="117">
        <v>913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10</v>
      </c>
      <c r="K6" s="119">
        <v>1</v>
      </c>
      <c r="L6" s="124">
        <v>10</v>
      </c>
      <c r="M6" s="115">
        <f t="shared" si="3"/>
        <v>10</v>
      </c>
      <c r="N6" s="115">
        <f t="shared" si="4"/>
        <v>1</v>
      </c>
      <c r="O6" s="115">
        <v>10</v>
      </c>
    </row>
    <row r="7" spans="1:15" ht="15">
      <c r="A7" s="116"/>
      <c r="B7" s="117">
        <v>551</v>
      </c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5</v>
      </c>
      <c r="K7" s="119">
        <v>1</v>
      </c>
      <c r="L7" s="124">
        <v>5</v>
      </c>
      <c r="M7" s="115">
        <f t="shared" si="3"/>
        <v>5</v>
      </c>
      <c r="N7" s="115">
        <f t="shared" si="4"/>
        <v>1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2691</v>
      </c>
      <c r="B11" s="126">
        <f>SUM(B6:B10)</f>
        <v>1464</v>
      </c>
      <c r="C11" s="127">
        <f>SUM(C2:C10)</f>
        <v>0</v>
      </c>
      <c r="D11" s="128">
        <f>SUM(D2:D10)</f>
        <v>2650</v>
      </c>
      <c r="E11" s="250" t="s">
        <v>13</v>
      </c>
      <c r="F11" s="251"/>
      <c r="G11" s="129">
        <f>SUM(G2:G10)</f>
        <v>13700</v>
      </c>
      <c r="H11" s="252" t="s">
        <v>13</v>
      </c>
      <c r="I11" s="253"/>
      <c r="J11" s="130">
        <f>SUM(J2:J10)</f>
        <v>1585</v>
      </c>
      <c r="K11" s="254" t="s">
        <v>13</v>
      </c>
      <c r="L11" s="255"/>
      <c r="M11" s="131">
        <f>SUM(M2:M10)</f>
        <v>17935</v>
      </c>
      <c r="N11" s="227" t="s">
        <v>13</v>
      </c>
      <c r="O11" s="228"/>
    </row>
    <row r="12" spans="1:15" ht="15">
      <c r="A12" s="7"/>
      <c r="B12" s="7"/>
      <c r="C12" s="7"/>
      <c r="D12" s="131">
        <f>A11+A5</f>
        <v>2691</v>
      </c>
      <c r="E12" s="227" t="s">
        <v>76</v>
      </c>
      <c r="F12" s="228"/>
      <c r="G12" s="132">
        <f>B11+B5</f>
        <v>14362</v>
      </c>
      <c r="H12" s="235" t="s">
        <v>76</v>
      </c>
      <c r="I12" s="236"/>
      <c r="J12" s="133">
        <f>'التقرير اليومي'!D41</f>
        <v>0</v>
      </c>
      <c r="K12" s="225" t="s">
        <v>76</v>
      </c>
      <c r="L12" s="237"/>
      <c r="M12" s="238" t="s">
        <v>77</v>
      </c>
      <c r="N12" s="239"/>
      <c r="O12" s="240"/>
    </row>
    <row r="13" spans="1:15" ht="15">
      <c r="A13" s="7"/>
      <c r="B13" s="7"/>
      <c r="C13" s="7"/>
      <c r="D13" s="131">
        <f>D11-D12</f>
        <v>-41</v>
      </c>
      <c r="E13" s="227" t="s">
        <v>8</v>
      </c>
      <c r="F13" s="228"/>
      <c r="G13" s="132">
        <f>G11-G12</f>
        <v>-662</v>
      </c>
      <c r="H13" s="235" t="s">
        <v>8</v>
      </c>
      <c r="I13" s="236"/>
      <c r="J13" s="133">
        <f>J11-J12</f>
        <v>1585</v>
      </c>
      <c r="K13" s="225" t="s">
        <v>8</v>
      </c>
      <c r="L13" s="237"/>
      <c r="M13" s="134">
        <f>A15</f>
        <v>0</v>
      </c>
      <c r="N13" s="182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2" t="s">
        <v>88</v>
      </c>
      <c r="O14" s="134">
        <v>3</v>
      </c>
    </row>
    <row r="15" spans="1:15" ht="15">
      <c r="A15" s="133">
        <f>'التقرير اليومي'!D41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2" t="s">
        <v>89</v>
      </c>
      <c r="O15" s="134">
        <v>4</v>
      </c>
    </row>
    <row r="16" spans="1:15" ht="15">
      <c r="A16" s="133">
        <f>'التقرير اليومي'!E41</f>
        <v>0</v>
      </c>
      <c r="B16" s="133" t="s">
        <v>19</v>
      </c>
      <c r="C16" s="133">
        <f>B5+A5-A16</f>
        <v>12898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41">
        <v>362816</v>
      </c>
      <c r="O16" s="241"/>
    </row>
    <row r="17" spans="1:15" ht="15">
      <c r="A17" s="133">
        <f>'التقرير اليومي'!F41</f>
        <v>0</v>
      </c>
      <c r="B17" s="133" t="s">
        <v>20</v>
      </c>
      <c r="C17" s="133">
        <f>B11+A11-A17</f>
        <v>4155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0</v>
      </c>
      <c r="N17" s="227" t="s">
        <v>13</v>
      </c>
      <c r="O17" s="228"/>
    </row>
    <row r="18" spans="1:15" ht="15">
      <c r="A18" s="133">
        <f>SUM(A15:A17)</f>
        <v>0</v>
      </c>
      <c r="B18" s="225" t="s">
        <v>13</v>
      </c>
      <c r="C18" s="226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34"/>
      <c r="J19" s="234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17935</v>
      </c>
      <c r="N20" s="227" t="s">
        <v>71</v>
      </c>
      <c r="O20" s="228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0</v>
      </c>
      <c r="J31" s="233" t="s">
        <v>13</v>
      </c>
      <c r="K31" s="232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267.926</v>
      </c>
      <c r="J32" s="229" t="s">
        <v>11</v>
      </c>
      <c r="K32" s="230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-267.926</v>
      </c>
      <c r="J33" s="231" t="s">
        <v>8</v>
      </c>
      <c r="K33" s="232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0</v>
      </c>
      <c r="N34" s="119"/>
      <c r="O34" s="132">
        <v>1</v>
      </c>
    </row>
    <row r="35" spans="13:15" ht="15">
      <c r="M35" s="132">
        <f>-N35*20</f>
        <v>-220</v>
      </c>
      <c r="N35" s="119">
        <v>11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-695</v>
      </c>
      <c r="N38" s="225" t="s">
        <v>79</v>
      </c>
      <c r="O38" s="226"/>
    </row>
    <row r="39" spans="11:15" ht="15.75" thickBot="1">
      <c r="K39" s="141">
        <v>-1331</v>
      </c>
      <c r="M39" s="133">
        <f>الديوان!A2+الديوان!A3*5.4+الديوان!A5+الديوان!A6+الديوان!A8+الديوان!A4*4</f>
        <v>3493.8004</v>
      </c>
      <c r="N39" s="225" t="s">
        <v>76</v>
      </c>
      <c r="O39" s="226"/>
    </row>
    <row r="40" spans="13:15" ht="15">
      <c r="M40" s="133">
        <f>M38-M39</f>
        <v>-4188.8004</v>
      </c>
      <c r="N40" s="225" t="s">
        <v>8</v>
      </c>
      <c r="O40" s="226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2016-11-08T08:18:33Z</cp:lastPrinted>
  <dcterms:created xsi:type="dcterms:W3CDTF">2012-05-27T06:24:35Z</dcterms:created>
  <dcterms:modified xsi:type="dcterms:W3CDTF">2016-11-10T06:58:44Z</dcterms:modified>
  <cp:category/>
  <cp:version/>
  <cp:contentType/>
  <cp:contentStatus/>
</cp:coreProperties>
</file>