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اليومي'!$A$1:$R$58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5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5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<sst xmlns="http://schemas.openxmlformats.org/spreadsheetml/2006/main" count="144" uniqueCount="100">
  <si>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</si>
  <si>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</si>
  <si>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</si>
  <si>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</si>
  <si>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</si>
  <si>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</si>
  <si>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</si>
  <si>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</si>
  <si>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</si>
  <si>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</si>
  <si>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</si>
  <si>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</si>
  <si>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</si>
  <si>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</si>
  <si>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</si>
  <si>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</si>
  <si>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</si>
  <si>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</si>
  <si>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</si>
  <si>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</si>
  <si>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</si>
  <si>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</si>
  <si>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</si>
  <si>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</si>
  <si>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</si>
  <si>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</si>
  <si>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</si>
  <si>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</si>
  <si>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</si>
  <si>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</si>
  <si>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</si>
  <si>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</si>
  <si>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</si>
  <si>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</si>
  <si>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</si>
  <si>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</si>
  <si>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</si>
  <si>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</si>
  <si>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</si>
  <si>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</si>
  <si>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</si>
  <si>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</si>
  <si>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</si>
  <si>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</si>
  <si>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</si>
  <si>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</si>
  <si>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</si>
  <si>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</si>
  <si>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</si>
  <si>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</si>
  <si>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</si>
  <si>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</si>
  <si>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</si>
  <si>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</si>
  <si>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</si>
  <si>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</si>
  <si>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</si>
  <si>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</si>
  <si>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</si>
  <si>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</si>
  <si>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</si>
  <si>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</si>
  <si>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</si>
  <si>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</si>
  <si>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</si>
  <si>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</si>
  <si>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</si>
  <si>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</si>
  <si>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</si>
  <si>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</si>
  <si>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</si>
  <si>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</si>
  <si>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</si>
  <si>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</si>
  <si>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</si>
  <si>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</si>
  <si>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</si>
  <si>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</si>
  <si>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</si>
  <si>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</si>
  <si>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</si>
  <si>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</si>
  <si>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</si>
  <si>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</si>
  <si>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</si>
  <si>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</si>
  <si>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</si>
  <si>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</si>
  <si>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</si>
  <si>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</si>
  <si>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مبيعات مياه</t>
  </si>
  <si>
    <t xml:space="preserve">الاحد . 8 . 1 . 2017 </t>
  </si>
  <si>
    <t>فتح ملف ترخيص - اكرم شكري شاكر يحيى</t>
  </si>
  <si>
    <t>فاتورة نت للبلدية شهر 12 .2016 - حضارة</t>
  </si>
  <si>
    <t>دفعة من اشتراك مياه - سناء جمال شريف جوابرة</t>
  </si>
  <si>
    <t>طلب معلومات</t>
  </si>
  <si>
    <t xml:space="preserve">قيد داخلي </t>
  </si>
  <si>
    <t>شحن كهرباء مجاني - جميل رشدي رشيد صبيح</t>
  </si>
  <si>
    <t>شحن كهرباء مجاني - جميلة سعيد حسن مرشد</t>
  </si>
  <si>
    <t>المساهمة في اعمدة كهرباء عدد 2 - وائل رشاد محمود عبيد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</si>
</sst>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9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0" borderId="2" applyNumberFormat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  <xf numFmtId="188" fontId="57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8" fillId="37" borderId="23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/>
    </xf>
    <xf numFmtId="182" fontId="57" fillId="37" borderId="25" xfId="0" applyNumberFormat="1" applyFont="1" applyFill="1" applyBorder="1" applyAlignment="1">
      <alignment horizontal="center" vertical="center"/>
    </xf>
    <xf numFmtId="182" fontId="57" fillId="37" borderId="26" xfId="0" applyNumberFormat="1" applyFont="1" applyFill="1" applyBorder="1" applyAlignment="1">
      <alignment horizontal="center" vertical="center"/>
    </xf>
    <xf numFmtId="188" fontId="57" fillId="37" borderId="20" xfId="0" applyNumberFormat="1" applyFont="1" applyFill="1" applyBorder="1" applyAlignment="1">
      <alignment horizontal="center" vertical="center"/>
    </xf>
    <xf numFmtId="188" fontId="57" fillId="37" borderId="26" xfId="0" applyNumberFormat="1" applyFont="1" applyFill="1" applyBorder="1" applyAlignment="1">
      <alignment horizontal="center" vertical="center"/>
    </xf>
    <xf numFmtId="188" fontId="57" fillId="37" borderId="27" xfId="0" applyNumberFormat="1" applyFont="1" applyFill="1" applyBorder="1" applyAlignment="1">
      <alignment horizontal="center" vertical="center"/>
    </xf>
    <xf numFmtId="188" fontId="57" fillId="37" borderId="23" xfId="0" applyNumberFormat="1" applyFont="1" applyFill="1" applyBorder="1" applyAlignment="1">
      <alignment horizontal="center" vertical="center"/>
    </xf>
    <xf numFmtId="186" fontId="57" fillId="37" borderId="25" xfId="0" applyNumberFormat="1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188" fontId="57" fillId="34" borderId="28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182" fontId="57" fillId="34" borderId="17" xfId="0" applyNumberFormat="1" applyFont="1" applyFill="1" applyBorder="1" applyAlignment="1">
      <alignment horizontal="center" vertical="center"/>
    </xf>
    <xf numFmtId="186" fontId="57" fillId="34" borderId="19" xfId="0" applyNumberFormat="1" applyFont="1" applyFill="1" applyBorder="1" applyAlignment="1">
      <alignment horizontal="center" vertical="center"/>
    </xf>
    <xf numFmtId="188" fontId="57" fillId="34" borderId="17" xfId="0" applyNumberFormat="1" applyFont="1" applyFill="1" applyBorder="1" applyAlignment="1">
      <alignment horizontal="center" vertical="center"/>
    </xf>
    <xf numFmtId="188" fontId="57" fillId="34" borderId="19" xfId="0" applyNumberFormat="1" applyFont="1" applyFill="1" applyBorder="1" applyAlignment="1">
      <alignment horizontal="center" vertical="center"/>
    </xf>
    <xf numFmtId="186" fontId="57" fillId="34" borderId="17" xfId="0" applyNumberFormat="1" applyFont="1" applyFill="1" applyBorder="1" applyAlignment="1">
      <alignment horizontal="center" vertical="center"/>
    </xf>
    <xf numFmtId="188" fontId="57" fillId="34" borderId="16" xfId="0" applyNumberFormat="1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horizontal="center" vertical="center"/>
    </xf>
    <xf numFmtId="0" fontId="58" fillId="34" borderId="31" xfId="0" applyFont="1" applyFill="1" applyBorder="1" applyAlignment="1">
      <alignment horizontal="center" vertical="center"/>
    </xf>
    <xf numFmtId="0" fontId="58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8" fillId="34" borderId="33" xfId="0" applyNumberFormat="1" applyFont="1" applyFill="1" applyBorder="1" applyAlignment="1">
      <alignment horizontal="center" vertical="center"/>
    </xf>
    <xf numFmtId="182" fontId="59" fillId="38" borderId="33" xfId="0" applyNumberFormat="1" applyFont="1" applyFill="1" applyBorder="1" applyAlignment="1">
      <alignment horizontal="center" vertical="center"/>
    </xf>
    <xf numFmtId="186" fontId="58" fillId="39" borderId="17" xfId="0" applyNumberFormat="1" applyFont="1" applyFill="1" applyBorder="1" applyAlignment="1">
      <alignment horizontal="center" vertical="center"/>
    </xf>
    <xf numFmtId="188" fontId="58" fillId="39" borderId="16" xfId="0" applyNumberFormat="1" applyFont="1" applyFill="1" applyBorder="1" applyAlignment="1">
      <alignment horizontal="center" vertical="center"/>
    </xf>
    <xf numFmtId="182" fontId="58" fillId="39" borderId="20" xfId="0" applyNumberFormat="1" applyFont="1" applyFill="1" applyBorder="1" applyAlignment="1">
      <alignment horizontal="center" vertical="center"/>
    </xf>
    <xf numFmtId="182" fontId="57" fillId="39" borderId="34" xfId="0" applyNumberFormat="1" applyFont="1" applyFill="1" applyBorder="1" applyAlignment="1">
      <alignment horizontal="center" vertical="center"/>
    </xf>
    <xf numFmtId="0" fontId="60" fillId="39" borderId="20" xfId="0" applyFont="1" applyFill="1" applyBorder="1" applyAlignment="1">
      <alignment horizontal="center" vertical="center"/>
    </xf>
    <xf numFmtId="188" fontId="58" fillId="39" borderId="0" xfId="0" applyNumberFormat="1" applyFont="1" applyFill="1" applyBorder="1" applyAlignment="1">
      <alignment horizontal="center" vertical="center"/>
    </xf>
    <xf numFmtId="188" fontId="58" fillId="39" borderId="35" xfId="0" applyNumberFormat="1" applyFont="1" applyFill="1" applyBorder="1" applyAlignment="1">
      <alignment horizontal="center" vertical="center"/>
    </xf>
    <xf numFmtId="188" fontId="58" fillId="39" borderId="20" xfId="0" applyNumberFormat="1" applyFont="1" applyFill="1" applyBorder="1" applyAlignment="1">
      <alignment horizontal="center" vertical="center"/>
    </xf>
    <xf numFmtId="188" fontId="58" fillId="39" borderId="12" xfId="0" applyNumberFormat="1" applyFont="1" applyFill="1" applyBorder="1" applyAlignment="1">
      <alignment horizontal="center" vertical="center"/>
    </xf>
    <xf numFmtId="186" fontId="58" fillId="39" borderId="11" xfId="0" applyNumberFormat="1" applyFont="1" applyFill="1" applyBorder="1" applyAlignment="1">
      <alignment horizontal="center" vertical="center"/>
    </xf>
    <xf numFmtId="188" fontId="58" fillId="39" borderId="10" xfId="0" applyNumberFormat="1" applyFont="1" applyFill="1" applyBorder="1" applyAlignment="1">
      <alignment horizontal="center" vertical="center"/>
    </xf>
    <xf numFmtId="0" fontId="58" fillId="39" borderId="36" xfId="0" applyFont="1" applyFill="1" applyBorder="1" applyAlignment="1">
      <alignment horizontal="center" vertical="center"/>
    </xf>
    <xf numFmtId="182" fontId="57" fillId="39" borderId="22" xfId="0" applyNumberFormat="1" applyFont="1" applyFill="1" applyBorder="1" applyAlignment="1">
      <alignment horizontal="center" vertical="center"/>
    </xf>
    <xf numFmtId="182" fontId="57" fillId="39" borderId="20" xfId="0" applyNumberFormat="1" applyFont="1" applyFill="1" applyBorder="1" applyAlignment="1">
      <alignment horizontal="center" vertical="center"/>
    </xf>
    <xf numFmtId="188" fontId="57" fillId="39" borderId="20" xfId="0" applyNumberFormat="1" applyFont="1" applyFill="1" applyBorder="1" applyAlignment="1">
      <alignment horizontal="center" vertical="center"/>
    </xf>
    <xf numFmtId="188" fontId="57" fillId="39" borderId="37" xfId="0" applyNumberFormat="1" applyFont="1" applyFill="1" applyBorder="1" applyAlignment="1">
      <alignment horizontal="center" vertical="center"/>
    </xf>
    <xf numFmtId="186" fontId="57" fillId="39" borderId="38" xfId="0" applyNumberFormat="1" applyFont="1" applyFill="1" applyBorder="1" applyAlignment="1">
      <alignment horizontal="center" vertical="center"/>
    </xf>
    <xf numFmtId="188" fontId="57" fillId="39" borderId="39" xfId="0" applyNumberFormat="1" applyFont="1" applyFill="1" applyBorder="1" applyAlignment="1">
      <alignment horizontal="center" vertical="center"/>
    </xf>
    <xf numFmtId="0" fontId="58" fillId="39" borderId="16" xfId="0" applyFont="1" applyFill="1" applyBorder="1" applyAlignment="1">
      <alignment vertical="center"/>
    </xf>
    <xf numFmtId="0" fontId="61" fillId="39" borderId="17" xfId="0" applyFont="1" applyFill="1" applyBorder="1" applyAlignment="1">
      <alignment horizontal="center" vertical="center"/>
    </xf>
    <xf numFmtId="0" fontId="57" fillId="39" borderId="17" xfId="0" applyFont="1" applyFill="1" applyBorder="1" applyAlignment="1">
      <alignment horizontal="center" vertical="center"/>
    </xf>
    <xf numFmtId="0" fontId="60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60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0" fillId="39" borderId="42" xfId="0" applyFont="1" applyFill="1" applyBorder="1" applyAlignment="1">
      <alignment horizontal="center" vertical="center"/>
    </xf>
    <xf numFmtId="185" fontId="60" fillId="34" borderId="30" xfId="0" applyNumberFormat="1" applyFont="1" applyFill="1" applyBorder="1" applyAlignment="1">
      <alignment horizontal="center" vertical="center"/>
    </xf>
    <xf numFmtId="185" fontId="60" fillId="34" borderId="43" xfId="0" applyNumberFormat="1" applyFont="1" applyFill="1" applyBorder="1" applyAlignment="1">
      <alignment horizontal="center" vertical="center"/>
    </xf>
    <xf numFmtId="182" fontId="62" fillId="37" borderId="30" xfId="0" applyNumberFormat="1" applyFont="1" applyFill="1" applyBorder="1" applyAlignment="1">
      <alignment horizontal="center" vertical="center"/>
    </xf>
    <xf numFmtId="182" fontId="62" fillId="37" borderId="32" xfId="0" applyNumberFormat="1" applyFont="1" applyFill="1" applyBorder="1" applyAlignment="1">
      <alignment horizontal="center" vertical="center"/>
    </xf>
    <xf numFmtId="182" fontId="62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62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2" fillId="34" borderId="45" xfId="0" applyNumberFormat="1" applyFont="1" applyFill="1" applyBorder="1" applyAlignment="1">
      <alignment horizontal="center" vertical="center"/>
    </xf>
    <xf numFmtId="182" fontId="62" fillId="36" borderId="44" xfId="0" applyNumberFormat="1" applyFont="1" applyFill="1" applyBorder="1" applyAlignment="1">
      <alignment horizontal="center" vertical="center"/>
    </xf>
    <xf numFmtId="182" fontId="62" fillId="36" borderId="45" xfId="0" applyNumberFormat="1" applyFont="1" applyFill="1" applyBorder="1" applyAlignment="1">
      <alignment horizontal="center" vertical="center"/>
    </xf>
    <xf numFmtId="182" fontId="62" fillId="37" borderId="44" xfId="0" applyNumberFormat="1" applyFont="1" applyFill="1" applyBorder="1" applyAlignment="1">
      <alignment horizontal="center" vertical="center"/>
    </xf>
    <xf numFmtId="182" fontId="62" fillId="37" borderId="46" xfId="0" applyNumberFormat="1" applyFont="1" applyFill="1" applyBorder="1" applyAlignment="1">
      <alignment horizontal="center" vertical="center"/>
    </xf>
    <xf numFmtId="182" fontId="62" fillId="39" borderId="47" xfId="0" applyNumberFormat="1" applyFont="1" applyFill="1" applyBorder="1" applyAlignment="1">
      <alignment horizontal="center" vertical="center"/>
    </xf>
    <xf numFmtId="182" fontId="62" fillId="34" borderId="48" xfId="0" applyNumberFormat="1" applyFont="1" applyFill="1" applyBorder="1" applyAlignment="1">
      <alignment horizontal="center"/>
    </xf>
    <xf numFmtId="182" fontId="62" fillId="34" borderId="49" xfId="0" applyNumberFormat="1" applyFont="1" applyFill="1" applyBorder="1" applyAlignment="1">
      <alignment horizontal="center" vertical="center"/>
    </xf>
    <xf numFmtId="182" fontId="62" fillId="36" borderId="49" xfId="0" applyNumberFormat="1" applyFont="1" applyFill="1" applyBorder="1" applyAlignment="1">
      <alignment horizontal="center" vertical="center"/>
    </xf>
    <xf numFmtId="182" fontId="62" fillId="37" borderId="49" xfId="0" applyNumberFormat="1" applyFont="1" applyFill="1" applyBorder="1" applyAlignment="1">
      <alignment horizontal="center" vertical="center"/>
    </xf>
    <xf numFmtId="182" fontId="62" fillId="34" borderId="33" xfId="0" applyNumberFormat="1" applyFont="1" applyFill="1" applyBorder="1" applyAlignment="1">
      <alignment horizontal="center" vertical="center"/>
    </xf>
    <xf numFmtId="182" fontId="62" fillId="36" borderId="33" xfId="0" applyNumberFormat="1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2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7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7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7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7" fillId="34" borderId="16" xfId="0" applyNumberFormat="1" applyFont="1" applyFill="1" applyBorder="1" applyAlignment="1">
      <alignment horizontal="center" vertical="center"/>
    </xf>
    <xf numFmtId="0" fontId="57" fillId="34" borderId="50" xfId="0" applyFont="1" applyFill="1" applyBorder="1" applyAlignment="1">
      <alignment horizontal="center" vertical="center"/>
    </xf>
    <xf numFmtId="0" fontId="57" fillId="35" borderId="51" xfId="0" applyFont="1" applyFill="1" applyBorder="1" applyAlignment="1">
      <alignment horizontal="center" vertical="center"/>
    </xf>
    <xf numFmtId="188" fontId="57" fillId="34" borderId="18" xfId="0" applyNumberFormat="1" applyFont="1" applyFill="1" applyBorder="1" applyAlignment="1">
      <alignment horizontal="center" vertical="center"/>
    </xf>
    <xf numFmtId="188" fontId="57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62" fillId="37" borderId="0" xfId="0" applyNumberFormat="1" applyFont="1" applyFill="1" applyBorder="1" applyAlignment="1">
      <alignment horizontal="center" vertical="center"/>
    </xf>
    <xf numFmtId="186" fontId="59" fillId="38" borderId="33" xfId="0" applyNumberFormat="1" applyFont="1" applyFill="1" applyBorder="1" applyAlignment="1">
      <alignment horizontal="center" vertical="center"/>
    </xf>
    <xf numFmtId="188" fontId="57" fillId="37" borderId="28" xfId="0" applyNumberFormat="1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58" fillId="34" borderId="52" xfId="0" applyFont="1" applyFill="1" applyBorder="1" applyAlignment="1">
      <alignment horizontal="center" vertical="center"/>
    </xf>
    <xf numFmtId="186" fontId="60" fillId="0" borderId="0" xfId="0" applyNumberFormat="1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/>
    </xf>
    <xf numFmtId="0" fontId="57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7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3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4" fillId="35" borderId="16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188" fontId="57" fillId="37" borderId="14" xfId="0" applyNumberFormat="1" applyFont="1" applyFill="1" applyBorder="1" applyAlignment="1">
      <alignment horizontal="center"/>
    </xf>
    <xf numFmtId="188" fontId="57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57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7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7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8" fillId="39" borderId="19" xfId="0" applyFont="1" applyFill="1" applyBorder="1" applyAlignment="1">
      <alignment vertical="center" wrapText="1"/>
    </xf>
    <xf numFmtId="0" fontId="58" fillId="39" borderId="18" xfId="0" applyFont="1" applyFill="1" applyBorder="1" applyAlignment="1">
      <alignment vertical="center" wrapText="1"/>
    </xf>
    <xf numFmtId="0" fontId="65" fillId="34" borderId="33" xfId="0" applyFont="1" applyFill="1" applyBorder="1" applyAlignment="1">
      <alignment horizontal="center" vertical="center"/>
    </xf>
    <xf numFmtId="0" fontId="65" fillId="34" borderId="46" xfId="0" applyFont="1" applyFill="1" applyBorder="1" applyAlignment="1">
      <alignment horizontal="center" vertical="center"/>
    </xf>
    <xf numFmtId="182" fontId="65" fillId="37" borderId="33" xfId="0" applyNumberFormat="1" applyFont="1" applyFill="1" applyBorder="1" applyAlignment="1">
      <alignment horizontal="center" vertical="center"/>
    </xf>
    <xf numFmtId="0" fontId="65" fillId="37" borderId="33" xfId="0" applyFont="1" applyFill="1" applyBorder="1" applyAlignment="1">
      <alignment horizontal="center" vertical="center"/>
    </xf>
    <xf numFmtId="0" fontId="65" fillId="36" borderId="46" xfId="0" applyFont="1" applyFill="1" applyBorder="1" applyAlignment="1">
      <alignment vertical="center"/>
    </xf>
    <xf numFmtId="188" fontId="65" fillId="37" borderId="33" xfId="0" applyNumberFormat="1" applyFont="1" applyFill="1" applyBorder="1" applyAlignment="1">
      <alignment horizontal="center" vertical="center"/>
    </xf>
    <xf numFmtId="0" fontId="65" fillId="37" borderId="46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vertical="center"/>
    </xf>
    <xf numFmtId="188" fontId="65" fillId="34" borderId="33" xfId="0" applyNumberFormat="1" applyFont="1" applyFill="1" applyBorder="1" applyAlignment="1">
      <alignment horizontal="center" vertical="center"/>
    </xf>
    <xf numFmtId="0" fontId="65" fillId="34" borderId="46" xfId="0" applyFont="1" applyFill="1" applyBorder="1" applyAlignment="1">
      <alignment vertical="center"/>
    </xf>
    <xf numFmtId="0" fontId="65" fillId="34" borderId="15" xfId="0" applyFont="1" applyFill="1" applyBorder="1" applyAlignment="1">
      <alignment vertical="center"/>
    </xf>
    <xf numFmtId="0" fontId="66" fillId="36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82" fontId="62" fillId="37" borderId="46" xfId="0" applyNumberFormat="1" applyFont="1" applyFill="1" applyBorder="1" applyAlignment="1">
      <alignment horizontal="center" vertical="center"/>
    </xf>
    <xf numFmtId="182" fontId="9" fillId="0" borderId="44" xfId="0" applyNumberFormat="1" applyFont="1" applyFill="1" applyBorder="1" applyAlignment="1">
      <alignment horizontal="center" vertical="center"/>
    </xf>
    <xf numFmtId="188" fontId="57" fillId="37" borderId="25" xfId="0" applyNumberFormat="1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8" fillId="35" borderId="22" xfId="0" applyFont="1" applyFill="1" applyBorder="1" applyAlignment="1">
      <alignment horizontal="center" vertical="center"/>
    </xf>
    <xf numFmtId="0" fontId="58" fillId="35" borderId="34" xfId="0" applyFont="1" applyFill="1" applyBorder="1" applyAlignment="1">
      <alignment horizontal="center" vertical="center"/>
    </xf>
    <xf numFmtId="0" fontId="58" fillId="39" borderId="53" xfId="0" applyFont="1" applyFill="1" applyBorder="1" applyAlignment="1">
      <alignment horizontal="center" vertical="center"/>
    </xf>
    <xf numFmtId="0" fontId="67" fillId="39" borderId="54" xfId="0" applyFont="1" applyFill="1" applyBorder="1" applyAlignment="1">
      <alignment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188" fontId="58" fillId="39" borderId="19" xfId="0" applyNumberFormat="1" applyFont="1" applyFill="1" applyBorder="1" applyAlignment="1">
      <alignment horizontal="center" vertical="center"/>
    </xf>
    <xf numFmtId="188" fontId="58" fillId="39" borderId="18" xfId="0" applyNumberFormat="1" applyFont="1" applyFill="1" applyBorder="1" applyAlignment="1">
      <alignment horizontal="center" vertical="center"/>
    </xf>
    <xf numFmtId="182" fontId="60" fillId="39" borderId="19" xfId="0" applyNumberFormat="1" applyFont="1" applyFill="1" applyBorder="1" applyAlignment="1">
      <alignment horizontal="center" vertical="center"/>
    </xf>
    <xf numFmtId="182" fontId="60" fillId="39" borderId="18" xfId="0" applyNumberFormat="1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58" fillId="34" borderId="50" xfId="0" applyFont="1" applyFill="1" applyBorder="1" applyAlignment="1">
      <alignment horizontal="center" vertical="center"/>
    </xf>
    <xf numFmtId="0" fontId="58" fillId="39" borderId="20" xfId="0" applyFont="1" applyFill="1" applyBorder="1" applyAlignment="1">
      <alignment horizontal="center" vertical="center"/>
    </xf>
    <xf numFmtId="0" fontId="58" fillId="39" borderId="55" xfId="0" applyFont="1" applyFill="1" applyBorder="1" applyAlignment="1">
      <alignment horizontal="center" vertical="center"/>
    </xf>
    <xf numFmtId="0" fontId="58" fillId="39" borderId="39" xfId="0" applyFont="1" applyFill="1" applyBorder="1" applyAlignment="1">
      <alignment horizontal="center" vertical="center"/>
    </xf>
    <xf numFmtId="0" fontId="58" fillId="39" borderId="56" xfId="0" applyFont="1" applyFill="1" applyBorder="1" applyAlignment="1">
      <alignment horizontal="center" vertical="center"/>
    </xf>
    <xf numFmtId="186" fontId="60" fillId="39" borderId="22" xfId="0" applyNumberFormat="1" applyFont="1" applyFill="1" applyBorder="1" applyAlignment="1">
      <alignment horizontal="center" vertical="center"/>
    </xf>
    <xf numFmtId="186" fontId="60" fillId="39" borderId="12" xfId="0" applyNumberFormat="1" applyFont="1" applyFill="1" applyBorder="1" applyAlignment="1">
      <alignment horizontal="center" vertical="center"/>
    </xf>
    <xf numFmtId="186" fontId="60" fillId="39" borderId="20" xfId="0" applyNumberFormat="1" applyFont="1" applyFill="1" applyBorder="1" applyAlignment="1">
      <alignment horizontal="center" vertical="center"/>
    </xf>
    <xf numFmtId="186" fontId="60" fillId="39" borderId="55" xfId="0" applyNumberFormat="1" applyFont="1" applyFill="1" applyBorder="1" applyAlignment="1">
      <alignment horizontal="center" vertical="center"/>
    </xf>
    <xf numFmtId="0" fontId="58" fillId="39" borderId="16" xfId="0" applyFont="1" applyFill="1" applyBorder="1" applyAlignment="1">
      <alignment horizontal="center" vertical="center"/>
    </xf>
    <xf numFmtId="0" fontId="58" fillId="39" borderId="19" xfId="0" applyFont="1" applyFill="1" applyBorder="1" applyAlignment="1">
      <alignment horizontal="center" vertical="center"/>
    </xf>
    <xf numFmtId="0" fontId="58" fillId="39" borderId="57" xfId="0" applyFont="1" applyFill="1" applyBorder="1" applyAlignment="1">
      <alignment horizontal="center" vertical="center"/>
    </xf>
    <xf numFmtId="0" fontId="58" fillId="39" borderId="54" xfId="0" applyFont="1" applyFill="1" applyBorder="1" applyAlignment="1">
      <alignment horizontal="center" vertical="center"/>
    </xf>
    <xf numFmtId="0" fontId="58" fillId="39" borderId="22" xfId="0" applyFont="1" applyFill="1" applyBorder="1" applyAlignment="1">
      <alignment horizontal="center" vertical="center"/>
    </xf>
    <xf numFmtId="0" fontId="58" fillId="39" borderId="34" xfId="0" applyFont="1" applyFill="1" applyBorder="1" applyAlignment="1">
      <alignment horizontal="center" vertical="center"/>
    </xf>
    <xf numFmtId="0" fontId="58" fillId="39" borderId="51" xfId="0" applyFont="1" applyFill="1" applyBorder="1" applyAlignment="1">
      <alignment horizontal="center" vertical="center"/>
    </xf>
    <xf numFmtId="0" fontId="58" fillId="39" borderId="19" xfId="0" applyFont="1" applyFill="1" applyBorder="1" applyAlignment="1">
      <alignment horizontal="center" vertical="center" wrapText="1"/>
    </xf>
    <xf numFmtId="182" fontId="62" fillId="37" borderId="46" xfId="0" applyNumberFormat="1" applyFont="1" applyFill="1" applyBorder="1" applyAlignment="1">
      <alignment horizontal="center" vertical="center"/>
    </xf>
    <xf numFmtId="182" fontId="62" fillId="37" borderId="58" xfId="0" applyNumberFormat="1" applyFont="1" applyFill="1" applyBorder="1" applyAlignment="1">
      <alignment horizontal="center" vertical="center"/>
    </xf>
    <xf numFmtId="182" fontId="62" fillId="34" borderId="46" xfId="0" applyNumberFormat="1" applyFont="1" applyFill="1" applyBorder="1" applyAlignment="1">
      <alignment horizontal="center" vertical="center"/>
    </xf>
    <xf numFmtId="182" fontId="62" fillId="34" borderId="58" xfId="0" applyNumberFormat="1" applyFont="1" applyFill="1" applyBorder="1" applyAlignment="1">
      <alignment horizontal="center" vertical="center"/>
    </xf>
    <xf numFmtId="0" fontId="60" fillId="34" borderId="59" xfId="0" applyFont="1" applyFill="1" applyBorder="1" applyAlignment="1">
      <alignment horizontal="center" vertical="center"/>
    </xf>
    <xf numFmtId="0" fontId="60" fillId="34" borderId="41" xfId="0" applyFont="1" applyFill="1" applyBorder="1" applyAlignment="1">
      <alignment horizontal="center" vertical="center"/>
    </xf>
    <xf numFmtId="0" fontId="60" fillId="34" borderId="60" xfId="0" applyFont="1" applyFill="1" applyBorder="1" applyAlignment="1">
      <alignment horizontal="center" vertical="center"/>
    </xf>
    <xf numFmtId="0" fontId="60" fillId="34" borderId="61" xfId="0" applyFont="1" applyFill="1" applyBorder="1" applyAlignment="1">
      <alignment horizontal="center" vertical="center"/>
    </xf>
    <xf numFmtId="0" fontId="60" fillId="34" borderId="62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62" fillId="36" borderId="46" xfId="0" applyNumberFormat="1" applyFont="1" applyFill="1" applyBorder="1" applyAlignment="1">
      <alignment horizontal="center" vertical="center"/>
    </xf>
    <xf numFmtId="182" fontId="62" fillId="36" borderId="58" xfId="0" applyNumberFormat="1" applyFont="1" applyFill="1" applyBorder="1" applyAlignment="1">
      <alignment horizontal="center" vertical="center"/>
    </xf>
    <xf numFmtId="182" fontId="62" fillId="37" borderId="15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62" fillId="34" borderId="40" xfId="0" applyNumberFormat="1" applyFont="1" applyFill="1" applyBorder="1" applyAlignment="1">
      <alignment horizontal="center" vertical="center"/>
    </xf>
    <xf numFmtId="182" fontId="62" fillId="34" borderId="63" xfId="0" applyNumberFormat="1" applyFont="1" applyFill="1" applyBorder="1" applyAlignment="1">
      <alignment horizontal="center" vertical="center"/>
    </xf>
    <xf numFmtId="182" fontId="62" fillId="34" borderId="41" xfId="0" applyNumberFormat="1" applyFont="1" applyFill="1" applyBorder="1" applyAlignment="1">
      <alignment horizontal="center" vertical="center"/>
    </xf>
    <xf numFmtId="182" fontId="62" fillId="36" borderId="40" xfId="0" applyNumberFormat="1" applyFont="1" applyFill="1" applyBorder="1" applyAlignment="1">
      <alignment horizontal="center" vertical="center"/>
    </xf>
    <xf numFmtId="182" fontId="62" fillId="36" borderId="63" xfId="0" applyNumberFormat="1" applyFont="1" applyFill="1" applyBorder="1" applyAlignment="1">
      <alignment horizontal="center" vertical="center"/>
    </xf>
    <xf numFmtId="182" fontId="62" fillId="36" borderId="41" xfId="0" applyNumberFormat="1" applyFont="1" applyFill="1" applyBorder="1" applyAlignment="1">
      <alignment horizontal="center" vertical="center"/>
    </xf>
    <xf numFmtId="182" fontId="62" fillId="37" borderId="40" xfId="0" applyNumberFormat="1" applyFont="1" applyFill="1" applyBorder="1" applyAlignment="1">
      <alignment horizontal="center" vertical="center"/>
    </xf>
    <xf numFmtId="182" fontId="62" fillId="37" borderId="63" xfId="0" applyNumberFormat="1" applyFont="1" applyFill="1" applyBorder="1" applyAlignment="1">
      <alignment horizontal="center" vertical="center"/>
    </xf>
    <xf numFmtId="182" fontId="62" fillId="34" borderId="24" xfId="0" applyNumberFormat="1" applyFont="1" applyFill="1" applyBorder="1" applyAlignment="1">
      <alignment horizontal="center" vertical="center"/>
    </xf>
    <xf numFmtId="182" fontId="62" fillId="34" borderId="27" xfId="0" applyNumberFormat="1" applyFont="1" applyFill="1" applyBorder="1" applyAlignment="1">
      <alignment horizontal="center" vertical="center"/>
    </xf>
    <xf numFmtId="182" fontId="62" fillId="36" borderId="24" xfId="0" applyNumberFormat="1" applyFont="1" applyFill="1" applyBorder="1" applyAlignment="1">
      <alignment horizontal="center" vertical="center"/>
    </xf>
    <xf numFmtId="182" fontId="62" fillId="36" borderId="27" xfId="0" applyNumberFormat="1" applyFont="1" applyFill="1" applyBorder="1" applyAlignment="1">
      <alignment horizontal="center" vertical="center"/>
    </xf>
    <xf numFmtId="182" fontId="62" fillId="37" borderId="24" xfId="0" applyNumberFormat="1" applyFont="1" applyFill="1" applyBorder="1" applyAlignment="1">
      <alignment horizontal="center" vertical="center"/>
    </xf>
    <xf numFmtId="182" fontId="62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4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53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9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76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0" t="s">
        <v>37</v>
      </c>
      <c r="B1" s="237" t="s">
        <v>91</v>
      </c>
      <c r="C1" s="237"/>
      <c r="D1" s="237"/>
      <c r="E1" s="237"/>
      <c r="F1" s="237"/>
      <c r="G1" s="237"/>
      <c r="H1" s="237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9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1"/>
      <c r="B2" s="230" t="s">
        <v>35</v>
      </c>
      <c r="C2" s="231"/>
      <c r="D2" s="231"/>
      <c r="E2" s="231"/>
      <c r="F2" s="231"/>
      <c r="G2" s="232"/>
      <c r="H2" s="233"/>
      <c r="I2" s="234" t="s">
        <v>23</v>
      </c>
      <c r="J2" s="235"/>
      <c r="K2" s="235"/>
      <c r="L2" s="235"/>
      <c r="M2" s="235"/>
      <c r="N2" s="235"/>
      <c r="O2" s="235"/>
      <c r="P2" s="235"/>
      <c r="Q2" s="235"/>
      <c r="R2" s="235"/>
      <c r="S2" s="236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3" t="s">
        <v>25</v>
      </c>
      <c r="B3" s="224" t="s">
        <v>17</v>
      </c>
      <c r="C3" s="222" t="s">
        <v>38</v>
      </c>
      <c r="D3" s="218" t="s">
        <v>4</v>
      </c>
      <c r="E3" s="218"/>
      <c r="F3" s="219"/>
      <c r="G3" s="226" t="s">
        <v>2</v>
      </c>
      <c r="H3" s="228" t="s">
        <v>1</v>
      </c>
      <c r="I3" s="216" t="s">
        <v>4</v>
      </c>
      <c r="J3" s="216"/>
      <c r="K3" s="216"/>
      <c r="L3" s="216"/>
      <c r="M3" s="216"/>
      <c r="N3" s="216"/>
      <c r="O3" s="217"/>
      <c r="P3" s="82" t="s">
        <v>2</v>
      </c>
      <c r="Q3" s="83" t="s">
        <v>1</v>
      </c>
      <c r="R3" s="156" t="s">
        <v>46</v>
      </c>
      <c r="S3" s="168" t="s">
        <v>84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3" t="s">
        <v>26</v>
      </c>
      <c r="B4" s="225"/>
      <c r="C4" s="223"/>
      <c r="D4" s="84" t="s">
        <v>18</v>
      </c>
      <c r="E4" s="85" t="s">
        <v>41</v>
      </c>
      <c r="F4" s="86" t="s">
        <v>48</v>
      </c>
      <c r="G4" s="227"/>
      <c r="H4" s="229"/>
      <c r="I4" s="87" t="s">
        <v>18</v>
      </c>
      <c r="J4" s="88" t="s">
        <v>19</v>
      </c>
      <c r="K4" s="89" t="s">
        <v>20</v>
      </c>
      <c r="L4" s="88" t="s">
        <v>44</v>
      </c>
      <c r="M4" s="88" t="s">
        <v>32</v>
      </c>
      <c r="N4" s="89" t="s">
        <v>21</v>
      </c>
      <c r="O4" s="90" t="s">
        <v>22</v>
      </c>
      <c r="P4" s="91" t="s">
        <v>29</v>
      </c>
      <c r="Q4" s="92" t="s">
        <v>29</v>
      </c>
      <c r="R4" s="92" t="s">
        <v>29</v>
      </c>
      <c r="S4" s="166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9</v>
      </c>
      <c r="C5" s="58">
        <v>3288</v>
      </c>
      <c r="D5" s="59">
        <v>0</v>
      </c>
      <c r="E5" s="60">
        <v>60</v>
      </c>
      <c r="F5" s="59">
        <v>0</v>
      </c>
      <c r="G5" s="134">
        <v>4.336</v>
      </c>
      <c r="H5" s="152">
        <v>0</v>
      </c>
      <c r="I5" s="147">
        <v>29.75</v>
      </c>
      <c r="J5" s="62">
        <v>-26639.1</v>
      </c>
      <c r="K5" s="61">
        <v>-78463.8</v>
      </c>
      <c r="L5" s="63">
        <v>63703</v>
      </c>
      <c r="M5" s="207">
        <v>218.7</v>
      </c>
      <c r="N5" s="61">
        <v>0</v>
      </c>
      <c r="O5" s="62">
        <v>11253.17</v>
      </c>
      <c r="P5" s="65">
        <v>4999.965</v>
      </c>
      <c r="Q5" s="64">
        <v>335.07</v>
      </c>
      <c r="R5" s="157">
        <v>210</v>
      </c>
      <c r="S5" s="167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92</v>
      </c>
      <c r="B6" s="9">
        <f>B5+1</f>
        <v>10</v>
      </c>
      <c r="C6" s="10"/>
      <c r="D6" s="11"/>
      <c r="E6" s="21"/>
      <c r="F6" s="11"/>
      <c r="G6" s="49">
        <v>33.8</v>
      </c>
      <c r="H6" s="12"/>
      <c r="I6" s="50"/>
      <c r="J6" s="13"/>
      <c r="K6" s="14"/>
      <c r="L6" s="50"/>
      <c r="M6" s="14"/>
      <c r="N6" s="14"/>
      <c r="O6" s="13"/>
      <c r="P6" s="12"/>
      <c r="Q6" s="51"/>
      <c r="R6" s="158"/>
      <c r="S6" s="169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94</v>
      </c>
      <c r="B7" s="9">
        <f aca="true" t="shared" si="0" ref="B7:B16">B6+1</f>
        <v>11</v>
      </c>
      <c r="C7" s="10"/>
      <c r="D7" s="11">
        <v>250</v>
      </c>
      <c r="E7" s="21"/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58"/>
      <c r="S7" s="169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49</v>
      </c>
      <c r="B8" s="9">
        <f t="shared" si="0"/>
        <v>12</v>
      </c>
      <c r="C8" s="10"/>
      <c r="D8" s="11"/>
      <c r="E8" s="11">
        <v>7723</v>
      </c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58"/>
      <c r="S8" s="169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49</v>
      </c>
      <c r="B9" s="9">
        <f t="shared" si="0"/>
        <v>13</v>
      </c>
      <c r="C9" s="10"/>
      <c r="D9" s="11"/>
      <c r="E9" s="11">
        <v>2375</v>
      </c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58"/>
      <c r="S9" s="169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49</v>
      </c>
      <c r="B10" s="9">
        <f t="shared" si="0"/>
        <v>14</v>
      </c>
      <c r="C10" s="10"/>
      <c r="D10" s="11"/>
      <c r="E10" s="11">
        <v>2883</v>
      </c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58"/>
      <c r="S10" s="169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49</v>
      </c>
      <c r="B11" s="9">
        <f t="shared" si="0"/>
        <v>15</v>
      </c>
      <c r="C11" s="10"/>
      <c r="D11" s="11"/>
      <c r="E11" s="11">
        <v>18994</v>
      </c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58"/>
      <c r="S11" s="169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95</v>
      </c>
      <c r="B12" s="9">
        <f t="shared" si="0"/>
        <v>16</v>
      </c>
      <c r="C12" s="10"/>
      <c r="D12" s="11">
        <v>560</v>
      </c>
      <c r="E12" s="11"/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58"/>
      <c r="S12" s="169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99</v>
      </c>
      <c r="B13" s="9">
        <f>B12+1</f>
        <v>17</v>
      </c>
      <c r="C13" s="10"/>
      <c r="D13" s="11">
        <v>400</v>
      </c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58"/>
      <c r="S13" s="169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18</v>
      </c>
      <c r="C14" s="10"/>
      <c r="D14" s="11"/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58"/>
      <c r="S14" s="169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19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58"/>
      <c r="S15" s="169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8"/>
      <c r="B16" s="9">
        <f t="shared" si="0"/>
        <v>20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58"/>
      <c r="S16" s="169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212" t="s">
        <v>28</v>
      </c>
      <c r="B17" s="213"/>
      <c r="C17" s="102">
        <f aca="true" t="shared" si="1" ref="C17:S17">SUM(C5:C16)</f>
        <v>3288</v>
      </c>
      <c r="D17" s="94">
        <f t="shared" si="1"/>
        <v>1210</v>
      </c>
      <c r="E17" s="95">
        <f t="shared" si="1"/>
        <v>32035</v>
      </c>
      <c r="F17" s="85">
        <f t="shared" si="1"/>
        <v>0</v>
      </c>
      <c r="G17" s="139">
        <f t="shared" si="1"/>
        <v>38.135999999999996</v>
      </c>
      <c r="H17" s="139">
        <f t="shared" si="1"/>
        <v>0</v>
      </c>
      <c r="I17" s="139">
        <f t="shared" si="1"/>
        <v>29.75</v>
      </c>
      <c r="J17" s="96">
        <f t="shared" si="1"/>
        <v>-26639.1</v>
      </c>
      <c r="K17" s="96">
        <f t="shared" si="1"/>
        <v>-78463.8</v>
      </c>
      <c r="L17" s="96">
        <f t="shared" si="1"/>
        <v>63703</v>
      </c>
      <c r="M17" s="96">
        <f t="shared" si="1"/>
        <v>218.7</v>
      </c>
      <c r="N17" s="96">
        <f t="shared" si="1"/>
        <v>0</v>
      </c>
      <c r="O17" s="97">
        <f t="shared" si="1"/>
        <v>11253.17</v>
      </c>
      <c r="P17" s="98">
        <f t="shared" si="1"/>
        <v>4999.965</v>
      </c>
      <c r="Q17" s="99">
        <f t="shared" si="1"/>
        <v>335.07</v>
      </c>
      <c r="R17" s="159">
        <f t="shared" si="1"/>
        <v>210</v>
      </c>
      <c r="S17" s="170">
        <f t="shared" si="1"/>
        <v>4244.3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208" t="s">
        <v>42</v>
      </c>
      <c r="B18" s="69">
        <v>29</v>
      </c>
      <c r="C18" s="69"/>
      <c r="D18" s="70"/>
      <c r="E18" s="70"/>
      <c r="F18" s="70"/>
      <c r="G18" s="71"/>
      <c r="H18" s="74"/>
      <c r="I18" s="146"/>
      <c r="J18" s="73"/>
      <c r="K18" s="72"/>
      <c r="L18" s="72"/>
      <c r="M18" s="72"/>
      <c r="N18" s="72"/>
      <c r="O18" s="73"/>
      <c r="P18" s="74"/>
      <c r="Q18" s="73"/>
      <c r="R18" s="163"/>
      <c r="S18" s="171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48" t="s">
        <v>96</v>
      </c>
      <c r="B19" s="22">
        <f>B18+1</f>
        <v>30</v>
      </c>
      <c r="C19" s="135"/>
      <c r="D19" s="11"/>
      <c r="E19" s="11"/>
      <c r="F19" s="11"/>
      <c r="G19" s="23"/>
      <c r="H19" s="26"/>
      <c r="I19" s="148"/>
      <c r="J19" s="25"/>
      <c r="K19" s="24"/>
      <c r="L19" s="24"/>
      <c r="M19" s="24"/>
      <c r="N19" s="24"/>
      <c r="O19" s="25"/>
      <c r="P19" s="26"/>
      <c r="Q19" s="25"/>
      <c r="R19" s="160"/>
      <c r="S19" s="172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8" t="s">
        <v>96</v>
      </c>
      <c r="B20" s="22">
        <f aca="true" t="shared" si="2" ref="B20:B36">B19+1</f>
        <v>31</v>
      </c>
      <c r="C20" s="136"/>
      <c r="D20" s="28"/>
      <c r="E20" s="28"/>
      <c r="F20" s="28"/>
      <c r="G20" s="29"/>
      <c r="H20" s="32"/>
      <c r="I20" s="149"/>
      <c r="J20" s="31"/>
      <c r="K20" s="30"/>
      <c r="L20" s="30"/>
      <c r="M20" s="30"/>
      <c r="N20" s="30"/>
      <c r="O20" s="31"/>
      <c r="P20" s="32"/>
      <c r="Q20" s="31"/>
      <c r="R20" s="158"/>
      <c r="S20" s="169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8" t="s">
        <v>97</v>
      </c>
      <c r="B21" s="22">
        <f t="shared" si="2"/>
        <v>32</v>
      </c>
      <c r="C21" s="136"/>
      <c r="D21" s="28"/>
      <c r="E21" s="28">
        <v>-100</v>
      </c>
      <c r="F21" s="11"/>
      <c r="G21" s="29"/>
      <c r="H21" s="32"/>
      <c r="I21" s="149"/>
      <c r="J21" s="31"/>
      <c r="K21" s="30"/>
      <c r="L21" s="30"/>
      <c r="M21" s="30"/>
      <c r="N21" s="30"/>
      <c r="O21" s="31"/>
      <c r="P21" s="32"/>
      <c r="Q21" s="31"/>
      <c r="R21" s="158"/>
      <c r="S21" s="169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 t="s">
        <v>98</v>
      </c>
      <c r="B22" s="22">
        <f t="shared" si="2"/>
        <v>33</v>
      </c>
      <c r="C22" s="136"/>
      <c r="D22" s="28"/>
      <c r="E22" s="28">
        <v>-50</v>
      </c>
      <c r="F22" s="11"/>
      <c r="G22" s="29"/>
      <c r="H22" s="32"/>
      <c r="I22" s="149"/>
      <c r="J22" s="31"/>
      <c r="K22" s="30"/>
      <c r="L22" s="30"/>
      <c r="M22" s="30"/>
      <c r="N22" s="30"/>
      <c r="O22" s="31"/>
      <c r="P22" s="32"/>
      <c r="Q22" s="31"/>
      <c r="R22" s="158"/>
      <c r="S22" s="169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 t="s">
        <v>90</v>
      </c>
      <c r="B23" s="22">
        <f t="shared" si="2"/>
        <v>34</v>
      </c>
      <c r="C23" s="136"/>
      <c r="D23" s="28"/>
      <c r="E23" s="28"/>
      <c r="F23" s="28">
        <v>1503</v>
      </c>
      <c r="G23" s="29"/>
      <c r="H23" s="32"/>
      <c r="I23" s="149"/>
      <c r="J23" s="31"/>
      <c r="K23" s="30"/>
      <c r="L23" s="30"/>
      <c r="M23" s="30"/>
      <c r="N23" s="30"/>
      <c r="O23" s="31"/>
      <c r="P23" s="32"/>
      <c r="Q23" s="31"/>
      <c r="R23" s="158"/>
      <c r="S23" s="16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90</v>
      </c>
      <c r="B24" s="22">
        <f t="shared" si="2"/>
        <v>35</v>
      </c>
      <c r="C24" s="136"/>
      <c r="D24" s="28"/>
      <c r="E24" s="28"/>
      <c r="F24" s="28">
        <v>895</v>
      </c>
      <c r="G24" s="29"/>
      <c r="H24" s="32"/>
      <c r="I24" s="149"/>
      <c r="J24" s="31"/>
      <c r="K24" s="30"/>
      <c r="L24" s="30"/>
      <c r="M24" s="30"/>
      <c r="N24" s="30"/>
      <c r="O24" s="31"/>
      <c r="P24" s="32"/>
      <c r="Q24" s="31"/>
      <c r="R24" s="158"/>
      <c r="S24" s="16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 t="s">
        <v>90</v>
      </c>
      <c r="B25" s="22">
        <f t="shared" si="2"/>
        <v>36</v>
      </c>
      <c r="C25" s="136"/>
      <c r="D25" s="28"/>
      <c r="E25" s="28"/>
      <c r="F25" s="28">
        <v>1348</v>
      </c>
      <c r="G25" s="29"/>
      <c r="H25" s="32"/>
      <c r="I25" s="149"/>
      <c r="J25" s="31"/>
      <c r="K25" s="30"/>
      <c r="L25" s="30"/>
      <c r="M25" s="30"/>
      <c r="N25" s="30"/>
      <c r="O25" s="31"/>
      <c r="P25" s="32"/>
      <c r="Q25" s="31"/>
      <c r="R25" s="158"/>
      <c r="S25" s="16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90</v>
      </c>
      <c r="B26" s="22">
        <f t="shared" si="2"/>
        <v>37</v>
      </c>
      <c r="C26" s="136"/>
      <c r="D26" s="28"/>
      <c r="E26" s="28"/>
      <c r="F26" s="28">
        <v>1136</v>
      </c>
      <c r="G26" s="29"/>
      <c r="H26" s="32"/>
      <c r="I26" s="149"/>
      <c r="J26" s="31"/>
      <c r="K26" s="30"/>
      <c r="L26" s="30"/>
      <c r="M26" s="30"/>
      <c r="N26" s="30"/>
      <c r="O26" s="31"/>
      <c r="P26" s="32"/>
      <c r="Q26" s="31"/>
      <c r="R26" s="158"/>
      <c r="S26" s="16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90</v>
      </c>
      <c r="B27" s="22">
        <f t="shared" si="2"/>
        <v>38</v>
      </c>
      <c r="C27" s="136"/>
      <c r="D27" s="28"/>
      <c r="E27" s="28"/>
      <c r="F27" s="28">
        <v>1618</v>
      </c>
      <c r="G27" s="29"/>
      <c r="H27" s="32"/>
      <c r="I27" s="149"/>
      <c r="J27" s="31"/>
      <c r="K27" s="30"/>
      <c r="L27" s="30"/>
      <c r="M27" s="30"/>
      <c r="N27" s="30"/>
      <c r="O27" s="31"/>
      <c r="P27" s="32"/>
      <c r="Q27" s="31"/>
      <c r="R27" s="158"/>
      <c r="S27" s="16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 t="s">
        <v>90</v>
      </c>
      <c r="B28" s="22">
        <f t="shared" si="2"/>
        <v>39</v>
      </c>
      <c r="C28" s="136"/>
      <c r="D28" s="28"/>
      <c r="E28" s="28"/>
      <c r="F28" s="28">
        <v>630</v>
      </c>
      <c r="G28" s="29"/>
      <c r="H28" s="32"/>
      <c r="I28" s="149"/>
      <c r="J28" s="31"/>
      <c r="K28" s="30"/>
      <c r="L28" s="30"/>
      <c r="M28" s="30"/>
      <c r="N28" s="30"/>
      <c r="O28" s="31"/>
      <c r="P28" s="32"/>
      <c r="Q28" s="31"/>
      <c r="R28" s="158"/>
      <c r="S28" s="16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 t="s">
        <v>79</v>
      </c>
      <c r="B29" s="22">
        <f t="shared" si="2"/>
        <v>40</v>
      </c>
      <c r="C29" s="136"/>
      <c r="D29" s="28">
        <v>-810</v>
      </c>
      <c r="E29" s="28"/>
      <c r="F29" s="28"/>
      <c r="G29" s="29"/>
      <c r="H29" s="32"/>
      <c r="I29" s="149">
        <v>810</v>
      </c>
      <c r="J29" s="31"/>
      <c r="K29" s="30"/>
      <c r="L29" s="30"/>
      <c r="M29" s="30"/>
      <c r="N29" s="30"/>
      <c r="O29" s="31"/>
      <c r="P29" s="32"/>
      <c r="Q29" s="31"/>
      <c r="R29" s="158"/>
      <c r="S29" s="16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 t="s">
        <v>80</v>
      </c>
      <c r="B30" s="22">
        <f t="shared" si="2"/>
        <v>41</v>
      </c>
      <c r="C30" s="136"/>
      <c r="D30" s="28"/>
      <c r="E30" s="28">
        <v>-31885</v>
      </c>
      <c r="F30" s="28"/>
      <c r="G30" s="29"/>
      <c r="H30" s="32"/>
      <c r="I30" s="149"/>
      <c r="J30" s="31">
        <v>31885</v>
      </c>
      <c r="K30" s="30"/>
      <c r="L30" s="30"/>
      <c r="M30" s="30"/>
      <c r="N30" s="30"/>
      <c r="O30" s="31"/>
      <c r="P30" s="32"/>
      <c r="Q30" s="31"/>
      <c r="R30" s="158"/>
      <c r="S30" s="16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 t="s">
        <v>81</v>
      </c>
      <c r="B31" s="22">
        <f t="shared" si="2"/>
        <v>42</v>
      </c>
      <c r="C31" s="136"/>
      <c r="D31" s="28"/>
      <c r="E31" s="28"/>
      <c r="F31" s="28">
        <v>-7130</v>
      </c>
      <c r="G31" s="29"/>
      <c r="H31" s="32"/>
      <c r="I31" s="149"/>
      <c r="J31" s="31"/>
      <c r="K31" s="30">
        <v>7130</v>
      </c>
      <c r="L31" s="30"/>
      <c r="M31" s="30"/>
      <c r="N31" s="30"/>
      <c r="O31" s="31"/>
      <c r="P31" s="32"/>
      <c r="Q31" s="31"/>
      <c r="R31" s="158"/>
      <c r="S31" s="16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 t="s">
        <v>89</v>
      </c>
      <c r="B32" s="22">
        <f t="shared" si="2"/>
        <v>43</v>
      </c>
      <c r="C32" s="136"/>
      <c r="D32" s="28"/>
      <c r="E32" s="28"/>
      <c r="F32" s="28"/>
      <c r="G32" s="29"/>
      <c r="H32" s="32"/>
      <c r="I32" s="149"/>
      <c r="J32" s="31"/>
      <c r="K32" s="30"/>
      <c r="L32" s="30"/>
      <c r="M32" s="30"/>
      <c r="N32" s="30"/>
      <c r="O32" s="31"/>
      <c r="P32" s="32"/>
      <c r="Q32" s="31"/>
      <c r="R32" s="158"/>
      <c r="S32" s="16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44</v>
      </c>
      <c r="C33" s="136"/>
      <c r="D33" s="28"/>
      <c r="E33" s="28"/>
      <c r="F33" s="28"/>
      <c r="G33" s="29"/>
      <c r="H33" s="32"/>
      <c r="I33" s="149"/>
      <c r="J33" s="31"/>
      <c r="K33" s="30"/>
      <c r="L33" s="30"/>
      <c r="M33" s="30"/>
      <c r="N33" s="30"/>
      <c r="O33" s="31"/>
      <c r="P33" s="32"/>
      <c r="Q33" s="31"/>
      <c r="R33" s="158"/>
      <c r="S33" s="16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45</v>
      </c>
      <c r="C34" s="136"/>
      <c r="D34" s="28"/>
      <c r="E34" s="28"/>
      <c r="F34" s="28"/>
      <c r="G34" s="29"/>
      <c r="H34" s="32"/>
      <c r="I34" s="149"/>
      <c r="J34" s="31"/>
      <c r="K34" s="30"/>
      <c r="L34" s="30"/>
      <c r="M34" s="30"/>
      <c r="N34" s="30"/>
      <c r="O34" s="31"/>
      <c r="P34" s="32"/>
      <c r="Q34" s="31"/>
      <c r="R34" s="158"/>
      <c r="S34" s="16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46</v>
      </c>
      <c r="C35" s="136"/>
      <c r="D35" s="28"/>
      <c r="E35" s="28"/>
      <c r="F35" s="28"/>
      <c r="G35" s="29"/>
      <c r="H35" s="32"/>
      <c r="I35" s="149"/>
      <c r="J35" s="31"/>
      <c r="K35" s="30"/>
      <c r="L35" s="30"/>
      <c r="M35" s="30"/>
      <c r="N35" s="30"/>
      <c r="O35" s="31"/>
      <c r="P35" s="32"/>
      <c r="Q35" s="31"/>
      <c r="R35" s="158"/>
      <c r="S35" s="169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47</v>
      </c>
      <c r="C36" s="136"/>
      <c r="D36" s="28"/>
      <c r="E36" s="28"/>
      <c r="F36" s="28"/>
      <c r="G36" s="29"/>
      <c r="H36" s="32"/>
      <c r="I36" s="149"/>
      <c r="J36" s="31"/>
      <c r="K36" s="30"/>
      <c r="L36" s="30"/>
      <c r="M36" s="30"/>
      <c r="N36" s="30"/>
      <c r="O36" s="31"/>
      <c r="P36" s="32"/>
      <c r="Q36" s="31"/>
      <c r="R36" s="158"/>
      <c r="S36" s="169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thickBot="1">
      <c r="A37" s="220" t="s">
        <v>43</v>
      </c>
      <c r="B37" s="221"/>
      <c r="C37" s="137">
        <f aca="true" t="shared" si="3" ref="C37:S37">SUM(C18:C36)</f>
        <v>0</v>
      </c>
      <c r="D37" s="66">
        <f t="shared" si="3"/>
        <v>-810</v>
      </c>
      <c r="E37" s="66">
        <f t="shared" si="3"/>
        <v>-32035</v>
      </c>
      <c r="F37" s="66">
        <f t="shared" si="3"/>
        <v>0</v>
      </c>
      <c r="G37" s="68">
        <f t="shared" si="3"/>
        <v>0</v>
      </c>
      <c r="H37" s="68">
        <f t="shared" si="3"/>
        <v>0</v>
      </c>
      <c r="I37" s="144">
        <f t="shared" si="3"/>
        <v>810</v>
      </c>
      <c r="J37" s="66">
        <f t="shared" si="3"/>
        <v>31885</v>
      </c>
      <c r="K37" s="66">
        <f t="shared" si="3"/>
        <v>7130</v>
      </c>
      <c r="L37" s="67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8">
        <f t="shared" si="3"/>
        <v>0</v>
      </c>
      <c r="R37" s="161">
        <f t="shared" si="3"/>
        <v>0</v>
      </c>
      <c r="S37" s="173">
        <f t="shared" si="3"/>
        <v>0</v>
      </c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33" t="s">
        <v>27</v>
      </c>
      <c r="B38" s="34">
        <v>5</v>
      </c>
      <c r="C38" s="35"/>
      <c r="D38" s="36"/>
      <c r="E38" s="37"/>
      <c r="F38" s="38"/>
      <c r="G38" s="140"/>
      <c r="H38" s="39"/>
      <c r="I38" s="40"/>
      <c r="J38" s="41"/>
      <c r="K38" s="41"/>
      <c r="L38" s="41"/>
      <c r="M38" s="41"/>
      <c r="N38" s="41"/>
      <c r="O38" s="40"/>
      <c r="P38" s="39"/>
      <c r="Q38" s="53"/>
      <c r="R38" s="162"/>
      <c r="S38" s="174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 t="s">
        <v>93</v>
      </c>
      <c r="B39" s="42">
        <f aca="true" t="shared" si="4" ref="B39:B56">B38+1</f>
        <v>6</v>
      </c>
      <c r="C39" s="10">
        <v>92</v>
      </c>
      <c r="D39" s="43"/>
      <c r="E39" s="44"/>
      <c r="F39" s="45"/>
      <c r="G39" s="141"/>
      <c r="H39" s="12"/>
      <c r="I39" s="13"/>
      <c r="J39" s="14"/>
      <c r="K39" s="14"/>
      <c r="L39" s="14"/>
      <c r="M39" s="14"/>
      <c r="N39" s="14"/>
      <c r="O39" s="13"/>
      <c r="P39" s="12"/>
      <c r="Q39" s="51"/>
      <c r="R39" s="160"/>
      <c r="S39" s="172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42">
        <f t="shared" si="4"/>
        <v>7</v>
      </c>
      <c r="C40" s="10"/>
      <c r="D40" s="43"/>
      <c r="E40" s="44"/>
      <c r="F40" s="45"/>
      <c r="G40" s="141"/>
      <c r="H40" s="12"/>
      <c r="I40" s="13"/>
      <c r="J40" s="14"/>
      <c r="K40" s="14"/>
      <c r="L40" s="14"/>
      <c r="M40" s="14"/>
      <c r="N40" s="14"/>
      <c r="O40" s="13"/>
      <c r="P40" s="12"/>
      <c r="Q40" s="51"/>
      <c r="R40" s="160"/>
      <c r="S40" s="172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/>
      <c r="B41" s="42">
        <f t="shared" si="4"/>
        <v>8</v>
      </c>
      <c r="C41" s="27"/>
      <c r="D41" s="15"/>
      <c r="E41" s="16"/>
      <c r="F41" s="17"/>
      <c r="G41" s="142"/>
      <c r="H41" s="18"/>
      <c r="I41" s="19"/>
      <c r="J41" s="20"/>
      <c r="K41" s="20"/>
      <c r="L41" s="20"/>
      <c r="M41" s="20"/>
      <c r="N41" s="20"/>
      <c r="O41" s="19"/>
      <c r="P41" s="18"/>
      <c r="Q41" s="52"/>
      <c r="R41" s="158"/>
      <c r="S41" s="16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/>
      <c r="B42" s="42">
        <f t="shared" si="4"/>
        <v>9</v>
      </c>
      <c r="C42" s="10"/>
      <c r="D42" s="15"/>
      <c r="E42" s="16"/>
      <c r="F42" s="17"/>
      <c r="G42" s="142"/>
      <c r="H42" s="18"/>
      <c r="I42" s="20"/>
      <c r="J42" s="20"/>
      <c r="K42" s="20"/>
      <c r="L42" s="20"/>
      <c r="M42" s="20"/>
      <c r="N42" s="20"/>
      <c r="O42" s="19"/>
      <c r="P42" s="18"/>
      <c r="Q42" s="52"/>
      <c r="R42" s="158"/>
      <c r="S42" s="16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/>
      <c r="B43" s="42">
        <f t="shared" si="4"/>
        <v>10</v>
      </c>
      <c r="C43" s="10"/>
      <c r="D43" s="15"/>
      <c r="E43" s="16"/>
      <c r="F43" s="17"/>
      <c r="G43" s="142"/>
      <c r="H43" s="18"/>
      <c r="I43" s="19"/>
      <c r="J43" s="20"/>
      <c r="K43" s="20"/>
      <c r="L43" s="20"/>
      <c r="M43" s="20"/>
      <c r="N43" s="20"/>
      <c r="O43" s="19"/>
      <c r="P43" s="18"/>
      <c r="Q43" s="52"/>
      <c r="R43" s="158"/>
      <c r="S43" s="16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/>
      <c r="B44" s="42">
        <f t="shared" si="4"/>
        <v>11</v>
      </c>
      <c r="C44" s="27"/>
      <c r="D44" s="15"/>
      <c r="E44" s="16"/>
      <c r="F44" s="17"/>
      <c r="G44" s="142"/>
      <c r="H44" s="18"/>
      <c r="I44" s="19"/>
      <c r="J44" s="20"/>
      <c r="K44" s="20"/>
      <c r="L44" s="20"/>
      <c r="M44" s="20"/>
      <c r="N44" s="20"/>
      <c r="O44" s="19"/>
      <c r="P44" s="18"/>
      <c r="Q44" s="52"/>
      <c r="R44" s="158"/>
      <c r="S44" s="169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/>
      <c r="B45" s="42">
        <f t="shared" si="4"/>
        <v>12</v>
      </c>
      <c r="C45" s="27"/>
      <c r="D45" s="15"/>
      <c r="E45" s="16"/>
      <c r="F45" s="17"/>
      <c r="G45" s="142"/>
      <c r="H45" s="18"/>
      <c r="I45" s="19"/>
      <c r="J45" s="20"/>
      <c r="K45" s="20"/>
      <c r="L45" s="20"/>
      <c r="M45" s="20"/>
      <c r="N45" s="20"/>
      <c r="O45" s="19"/>
      <c r="P45" s="18"/>
      <c r="Q45" s="52"/>
      <c r="R45" s="158"/>
      <c r="S45" s="169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04" customFormat="1" ht="15">
      <c r="A46" s="48"/>
      <c r="B46" s="191">
        <f t="shared" si="4"/>
        <v>13</v>
      </c>
      <c r="C46" s="27"/>
      <c r="D46" s="193"/>
      <c r="E46" s="194"/>
      <c r="F46" s="195"/>
      <c r="G46" s="196"/>
      <c r="H46" s="197"/>
      <c r="I46" s="198"/>
      <c r="J46" s="199"/>
      <c r="K46" s="199"/>
      <c r="L46" s="199"/>
      <c r="M46" s="199"/>
      <c r="N46" s="199"/>
      <c r="O46" s="198"/>
      <c r="P46" s="197"/>
      <c r="Q46" s="200"/>
      <c r="R46" s="201"/>
      <c r="S46" s="202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</row>
    <row r="47" spans="1:29" ht="15">
      <c r="A47" s="48"/>
      <c r="B47" s="42">
        <f t="shared" si="4"/>
        <v>14</v>
      </c>
      <c r="C47" s="192"/>
      <c r="D47" s="15"/>
      <c r="E47" s="16"/>
      <c r="F47" s="17"/>
      <c r="G47" s="142"/>
      <c r="H47" s="18"/>
      <c r="I47" s="19"/>
      <c r="J47" s="20"/>
      <c r="K47" s="20"/>
      <c r="L47" s="20"/>
      <c r="M47" s="20"/>
      <c r="N47" s="20"/>
      <c r="O47" s="19"/>
      <c r="P47" s="18"/>
      <c r="Q47" s="52"/>
      <c r="R47" s="158"/>
      <c r="S47" s="169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2">
        <f t="shared" si="4"/>
        <v>15</v>
      </c>
      <c r="C48" s="27"/>
      <c r="D48" s="15"/>
      <c r="E48" s="16"/>
      <c r="F48" s="17"/>
      <c r="G48" s="142"/>
      <c r="H48" s="18"/>
      <c r="I48" s="19"/>
      <c r="J48" s="20"/>
      <c r="K48" s="20"/>
      <c r="L48" s="20"/>
      <c r="M48" s="20"/>
      <c r="N48" s="20"/>
      <c r="O48" s="19"/>
      <c r="P48" s="18"/>
      <c r="Q48" s="52"/>
      <c r="R48" s="158"/>
      <c r="S48" s="169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/>
      <c r="B49" s="42">
        <f t="shared" si="4"/>
        <v>16</v>
      </c>
      <c r="C49" s="27"/>
      <c r="D49" s="15"/>
      <c r="E49" s="16"/>
      <c r="F49" s="17"/>
      <c r="G49" s="142"/>
      <c r="H49" s="18"/>
      <c r="I49" s="19"/>
      <c r="J49" s="20"/>
      <c r="K49" s="20"/>
      <c r="L49" s="20"/>
      <c r="M49" s="20"/>
      <c r="N49" s="20"/>
      <c r="O49" s="19"/>
      <c r="P49" s="18"/>
      <c r="Q49" s="52"/>
      <c r="R49" s="158"/>
      <c r="S49" s="169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42">
        <f t="shared" si="4"/>
        <v>17</v>
      </c>
      <c r="C50" s="27"/>
      <c r="D50" s="15"/>
      <c r="E50" s="16"/>
      <c r="F50" s="17"/>
      <c r="G50" s="142"/>
      <c r="H50" s="18"/>
      <c r="I50" s="19"/>
      <c r="J50" s="20"/>
      <c r="K50" s="20"/>
      <c r="L50" s="20"/>
      <c r="M50" s="20"/>
      <c r="N50" s="20"/>
      <c r="O50" s="19"/>
      <c r="P50" s="18"/>
      <c r="Q50" s="52"/>
      <c r="R50" s="158"/>
      <c r="S50" s="169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/>
      <c r="B51" s="42">
        <f t="shared" si="4"/>
        <v>18</v>
      </c>
      <c r="C51" s="27"/>
      <c r="D51" s="15"/>
      <c r="E51" s="16"/>
      <c r="F51" s="17"/>
      <c r="G51" s="142"/>
      <c r="H51" s="18"/>
      <c r="I51" s="19"/>
      <c r="J51" s="20"/>
      <c r="K51" s="20"/>
      <c r="L51" s="20"/>
      <c r="M51" s="20"/>
      <c r="N51" s="20"/>
      <c r="O51" s="19"/>
      <c r="P51" s="18"/>
      <c r="Q51" s="52"/>
      <c r="R51" s="158"/>
      <c r="S51" s="169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/>
      <c r="B52" s="42">
        <f t="shared" si="4"/>
        <v>19</v>
      </c>
      <c r="C52" s="27"/>
      <c r="D52" s="15"/>
      <c r="E52" s="16"/>
      <c r="F52" s="17"/>
      <c r="G52" s="142"/>
      <c r="H52" s="18"/>
      <c r="I52" s="19"/>
      <c r="J52" s="20"/>
      <c r="K52" s="20"/>
      <c r="L52" s="20"/>
      <c r="M52" s="20"/>
      <c r="N52" s="20"/>
      <c r="O52" s="19"/>
      <c r="P52" s="18"/>
      <c r="Q52" s="52"/>
      <c r="R52" s="158"/>
      <c r="S52" s="169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2">
        <f t="shared" si="4"/>
        <v>20</v>
      </c>
      <c r="C53" s="27"/>
      <c r="D53" s="15"/>
      <c r="E53" s="16"/>
      <c r="F53" s="17"/>
      <c r="G53" s="142"/>
      <c r="H53" s="18"/>
      <c r="I53" s="19"/>
      <c r="J53" s="20"/>
      <c r="K53" s="20"/>
      <c r="L53" s="20"/>
      <c r="M53" s="20"/>
      <c r="N53" s="20"/>
      <c r="O53" s="19"/>
      <c r="P53" s="18"/>
      <c r="Q53" s="52"/>
      <c r="R53" s="158"/>
      <c r="S53" s="169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2">
        <f t="shared" si="4"/>
        <v>21</v>
      </c>
      <c r="C54" s="27"/>
      <c r="D54" s="15"/>
      <c r="E54" s="16"/>
      <c r="F54" s="17"/>
      <c r="G54" s="142"/>
      <c r="H54" s="18"/>
      <c r="I54" s="19"/>
      <c r="J54" s="20"/>
      <c r="K54" s="20"/>
      <c r="L54" s="20"/>
      <c r="M54" s="20"/>
      <c r="N54" s="20"/>
      <c r="O54" s="19"/>
      <c r="P54" s="18"/>
      <c r="Q54" s="52"/>
      <c r="R54" s="158"/>
      <c r="S54" s="169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2">
        <f t="shared" si="4"/>
        <v>22</v>
      </c>
      <c r="C55" s="27"/>
      <c r="D55" s="15"/>
      <c r="E55" s="16"/>
      <c r="F55" s="17"/>
      <c r="G55" s="142"/>
      <c r="H55" s="18"/>
      <c r="I55" s="19"/>
      <c r="J55" s="20"/>
      <c r="K55" s="20"/>
      <c r="L55" s="20"/>
      <c r="M55" s="20"/>
      <c r="N55" s="20"/>
      <c r="O55" s="19"/>
      <c r="P55" s="18"/>
      <c r="Q55" s="52"/>
      <c r="R55" s="158"/>
      <c r="S55" s="169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.75" thickBot="1">
      <c r="A56" s="8"/>
      <c r="B56" s="42">
        <f t="shared" si="4"/>
        <v>23</v>
      </c>
      <c r="C56" s="27"/>
      <c r="D56" s="15"/>
      <c r="E56" s="16"/>
      <c r="F56" s="17"/>
      <c r="G56" s="142"/>
      <c r="H56" s="18"/>
      <c r="I56" s="19"/>
      <c r="J56" s="20"/>
      <c r="K56" s="20"/>
      <c r="L56" s="20"/>
      <c r="M56" s="20"/>
      <c r="N56" s="20"/>
      <c r="O56" s="19"/>
      <c r="P56" s="18"/>
      <c r="Q56" s="52"/>
      <c r="R56" s="158"/>
      <c r="S56" s="169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19" ht="15.75" thickBot="1">
      <c r="A57" s="210" t="s">
        <v>30</v>
      </c>
      <c r="B57" s="211"/>
      <c r="C57" s="46">
        <f aca="true" t="shared" si="5" ref="C57:S57">SUM(C38:C56)</f>
        <v>92</v>
      </c>
      <c r="D57" s="46">
        <f t="shared" si="5"/>
        <v>0</v>
      </c>
      <c r="E57" s="46">
        <f t="shared" si="5"/>
        <v>0</v>
      </c>
      <c r="F57" s="46">
        <f t="shared" si="5"/>
        <v>0</v>
      </c>
      <c r="G57" s="54">
        <f t="shared" si="5"/>
        <v>0</v>
      </c>
      <c r="H57" s="54">
        <f t="shared" si="5"/>
        <v>0</v>
      </c>
      <c r="I57" s="145">
        <f t="shared" si="5"/>
        <v>0</v>
      </c>
      <c r="J57" s="46">
        <f t="shared" si="5"/>
        <v>0</v>
      </c>
      <c r="K57" s="46">
        <f t="shared" si="5"/>
        <v>0</v>
      </c>
      <c r="L57" s="47">
        <f t="shared" si="5"/>
        <v>0</v>
      </c>
      <c r="M57" s="46">
        <f t="shared" si="5"/>
        <v>0</v>
      </c>
      <c r="N57" s="46">
        <f t="shared" si="5"/>
        <v>0</v>
      </c>
      <c r="O57" s="46">
        <f t="shared" si="5"/>
        <v>0</v>
      </c>
      <c r="P57" s="46">
        <f t="shared" si="5"/>
        <v>0</v>
      </c>
      <c r="Q57" s="54">
        <f t="shared" si="5"/>
        <v>0</v>
      </c>
      <c r="R57" s="164">
        <f t="shared" si="5"/>
        <v>0</v>
      </c>
      <c r="S57" s="175">
        <f t="shared" si="5"/>
        <v>0</v>
      </c>
    </row>
    <row r="58" spans="1:19" ht="15.75" thickBot="1">
      <c r="A58" s="214" t="s">
        <v>31</v>
      </c>
      <c r="B58" s="215"/>
      <c r="C58" s="70">
        <f aca="true" t="shared" si="6" ref="C58:S58">C17+C37-C57</f>
        <v>3196</v>
      </c>
      <c r="D58" s="70">
        <f t="shared" si="6"/>
        <v>400</v>
      </c>
      <c r="E58" s="70">
        <f t="shared" si="6"/>
        <v>0</v>
      </c>
      <c r="F58" s="70">
        <f t="shared" si="6"/>
        <v>0</v>
      </c>
      <c r="G58" s="143">
        <f t="shared" si="6"/>
        <v>38.135999999999996</v>
      </c>
      <c r="H58" s="72">
        <f t="shared" si="6"/>
        <v>0</v>
      </c>
      <c r="I58" s="146">
        <f t="shared" si="6"/>
        <v>839.75</v>
      </c>
      <c r="J58" s="72">
        <f t="shared" si="6"/>
        <v>5245.9000000000015</v>
      </c>
      <c r="K58" s="72">
        <f t="shared" si="6"/>
        <v>-71333.8</v>
      </c>
      <c r="L58" s="72">
        <f t="shared" si="6"/>
        <v>63703</v>
      </c>
      <c r="M58" s="72">
        <f t="shared" si="6"/>
        <v>218.7</v>
      </c>
      <c r="N58" s="72">
        <f t="shared" si="6"/>
        <v>0</v>
      </c>
      <c r="O58" s="72">
        <f t="shared" si="6"/>
        <v>11253.17</v>
      </c>
      <c r="P58" s="74">
        <f t="shared" si="6"/>
        <v>4999.965</v>
      </c>
      <c r="Q58" s="75">
        <f t="shared" si="6"/>
        <v>335.07</v>
      </c>
      <c r="R58" s="165">
        <f t="shared" si="6"/>
        <v>210</v>
      </c>
      <c r="S58" s="75">
        <f t="shared" si="6"/>
        <v>4244.3</v>
      </c>
    </row>
    <row r="59" ht="12.75"/>
    <row r="60" ht="12.75"/>
    <row r="61" spans="1:17" ht="24.75">
      <c r="A61" s="4"/>
      <c r="O61" s="209" t="s">
        <v>34</v>
      </c>
      <c r="P61" s="209"/>
      <c r="Q61" s="209"/>
    </row>
    <row r="62" spans="1:17" ht="24.75">
      <c r="A62" s="4" t="s">
        <v>36</v>
      </c>
      <c r="O62" s="209" t="s">
        <v>33</v>
      </c>
      <c r="P62" s="209"/>
      <c r="Q62" s="209"/>
    </row>
    <row r="64" ht="13.5">
      <c r="B64" s="133"/>
    </row>
    <row r="234" ht="13.5">
      <c r="D234" s="7" t="s">
        <v>3</v>
      </c>
    </row>
  </sheetData>
  <sheetProtection/>
  <mergeCells count="15">
    <mergeCell ref="O61:Q61"/>
    <mergeCell ref="H3:H4"/>
    <mergeCell ref="B2:H2"/>
    <mergeCell ref="I2:S2"/>
    <mergeCell ref="B1:H1"/>
    <mergeCell ref="O62:Q62"/>
    <mergeCell ref="A57:B57"/>
    <mergeCell ref="A17:B17"/>
    <mergeCell ref="A58:B58"/>
    <mergeCell ref="I3:O3"/>
    <mergeCell ref="D3:F3"/>
    <mergeCell ref="A37:B37"/>
    <mergeCell ref="C3:C4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" sqref="E2:J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0" t="s">
        <v>65</v>
      </c>
      <c r="B1" s="180" t="s">
        <v>39</v>
      </c>
      <c r="C1" s="181" t="s">
        <v>17</v>
      </c>
      <c r="E1" s="76" t="s">
        <v>69</v>
      </c>
      <c r="F1" s="154" t="s">
        <v>1</v>
      </c>
      <c r="G1" s="77" t="s">
        <v>71</v>
      </c>
      <c r="H1" s="77" t="s">
        <v>4</v>
      </c>
      <c r="I1" s="77" t="s">
        <v>0</v>
      </c>
      <c r="J1" s="78" t="s">
        <v>15</v>
      </c>
    </row>
    <row r="2" spans="1:10" ht="18.75">
      <c r="A2" s="182">
        <f>'التقرير اليومي'!D58</f>
        <v>400</v>
      </c>
      <c r="B2" s="183" t="s">
        <v>51</v>
      </c>
      <c r="C2" s="184">
        <v>101001</v>
      </c>
      <c r="E2" s="81"/>
      <c r="F2" s="81"/>
      <c r="G2" s="151"/>
      <c r="H2" s="81"/>
      <c r="I2" s="79"/>
      <c r="J2" s="79"/>
    </row>
    <row r="3" spans="1:10" ht="18.75">
      <c r="A3" s="185">
        <f>'التقرير اليومي'!G58</f>
        <v>38.135999999999996</v>
      </c>
      <c r="B3" s="183" t="s">
        <v>50</v>
      </c>
      <c r="C3" s="184">
        <v>101002</v>
      </c>
      <c r="E3" s="81"/>
      <c r="F3" s="81"/>
      <c r="G3" s="151"/>
      <c r="H3" s="81">
        <v>150</v>
      </c>
      <c r="I3" s="79" t="s">
        <v>72</v>
      </c>
      <c r="J3" s="79" t="s">
        <v>16</v>
      </c>
    </row>
    <row r="4" spans="1:10" ht="18.75">
      <c r="A4" s="185">
        <f>'التقرير اليومي'!H58</f>
        <v>0</v>
      </c>
      <c r="B4" s="183" t="s">
        <v>83</v>
      </c>
      <c r="C4" s="184">
        <v>101003</v>
      </c>
      <c r="E4" s="81"/>
      <c r="F4" s="81"/>
      <c r="G4" s="151"/>
      <c r="H4" s="81"/>
      <c r="I4" s="79"/>
      <c r="J4" s="79"/>
    </row>
    <row r="5" spans="1:10" ht="18.75">
      <c r="A5" s="182">
        <f>'التقرير اليومي'!C58</f>
        <v>3196</v>
      </c>
      <c r="B5" s="183" t="s">
        <v>40</v>
      </c>
      <c r="C5" s="184">
        <v>101005</v>
      </c>
      <c r="E5" s="81"/>
      <c r="F5" s="81"/>
      <c r="G5" s="151"/>
      <c r="H5" s="81"/>
      <c r="I5" s="79"/>
      <c r="J5" s="79"/>
    </row>
    <row r="6" spans="1:10" ht="18.75">
      <c r="A6" s="182">
        <f>'التقرير اليومي'!E58</f>
        <v>0</v>
      </c>
      <c r="B6" s="183" t="s">
        <v>52</v>
      </c>
      <c r="C6" s="184">
        <v>101009</v>
      </c>
      <c r="E6" s="81"/>
      <c r="F6" s="81"/>
      <c r="G6" s="151"/>
      <c r="H6" s="81"/>
      <c r="I6" s="79"/>
      <c r="J6" s="79"/>
    </row>
    <row r="7" spans="1:10" ht="18.75">
      <c r="A7" s="182"/>
      <c r="B7" s="183" t="s">
        <v>53</v>
      </c>
      <c r="C7" s="184">
        <v>101010</v>
      </c>
      <c r="D7" s="2"/>
      <c r="E7" s="81"/>
      <c r="F7" s="81"/>
      <c r="G7" s="151"/>
      <c r="H7" s="81"/>
      <c r="I7" s="79"/>
      <c r="J7" s="79"/>
    </row>
    <row r="8" spans="1:10" ht="18.75">
      <c r="A8" s="182">
        <f>'التقرير اليومي'!F58</f>
        <v>0</v>
      </c>
      <c r="B8" s="183" t="s">
        <v>54</v>
      </c>
      <c r="C8" s="184">
        <v>101011</v>
      </c>
      <c r="D8" s="2"/>
      <c r="E8" s="81"/>
      <c r="F8" s="81"/>
      <c r="G8" s="151"/>
      <c r="H8" s="81"/>
      <c r="I8" s="79"/>
      <c r="J8" s="79"/>
    </row>
    <row r="9" spans="1:10" ht="18.75">
      <c r="A9" s="185">
        <f>'التقرير اليومي'!I58</f>
        <v>839.75</v>
      </c>
      <c r="B9" s="183" t="s">
        <v>55</v>
      </c>
      <c r="C9" s="184">
        <v>102001</v>
      </c>
      <c r="D9" s="2"/>
      <c r="E9" s="81"/>
      <c r="F9" s="81"/>
      <c r="G9" s="151"/>
      <c r="H9" s="81"/>
      <c r="I9" s="79"/>
      <c r="J9" s="79"/>
    </row>
    <row r="10" spans="1:10" ht="18.75">
      <c r="A10" s="185">
        <f>'التقرير اليومي'!P58</f>
        <v>4999.965</v>
      </c>
      <c r="B10" s="183" t="s">
        <v>56</v>
      </c>
      <c r="C10" s="184">
        <v>102002</v>
      </c>
      <c r="D10" s="2"/>
      <c r="E10" s="80"/>
      <c r="F10" s="80"/>
      <c r="G10" s="80"/>
      <c r="H10" s="80">
        <f>SUM(H2:H9)</f>
        <v>150</v>
      </c>
      <c r="I10" s="80"/>
      <c r="J10" s="80" t="s">
        <v>13</v>
      </c>
    </row>
    <row r="11" spans="1:9" ht="18.75">
      <c r="A11" s="185">
        <f>'التقرير اليومي'!Q58</f>
        <v>335.07</v>
      </c>
      <c r="B11" s="183" t="s">
        <v>57</v>
      </c>
      <c r="C11" s="184">
        <v>102003</v>
      </c>
      <c r="D11" s="2"/>
      <c r="E11" s="55"/>
      <c r="F11" s="55"/>
      <c r="G11" s="55"/>
      <c r="H11" s="55"/>
      <c r="I11" s="2"/>
    </row>
    <row r="12" spans="1:9" ht="18.75">
      <c r="A12" s="185">
        <f>'التقرير اليومي'!R58</f>
        <v>210</v>
      </c>
      <c r="B12" s="183" t="s">
        <v>58</v>
      </c>
      <c r="C12" s="184">
        <v>102004</v>
      </c>
      <c r="D12" s="2"/>
      <c r="E12" s="55"/>
      <c r="F12" s="55"/>
      <c r="G12" s="55"/>
      <c r="H12" s="55"/>
      <c r="I12" s="2"/>
    </row>
    <row r="13" spans="1:9" ht="18.75">
      <c r="A13" s="185">
        <f>'التقرير اليومي'!K58</f>
        <v>-71333.8</v>
      </c>
      <c r="B13" s="183" t="s">
        <v>59</v>
      </c>
      <c r="C13" s="184">
        <v>102023</v>
      </c>
      <c r="D13" s="2"/>
      <c r="E13" s="55"/>
      <c r="F13" s="55"/>
      <c r="G13" s="55"/>
      <c r="H13" s="55"/>
      <c r="I13" s="2"/>
    </row>
    <row r="14" spans="1:9" ht="18.75">
      <c r="A14" s="185">
        <f>'التقرير اليومي'!M58</f>
        <v>218.7</v>
      </c>
      <c r="B14" s="183" t="s">
        <v>60</v>
      </c>
      <c r="C14" s="184">
        <v>102024</v>
      </c>
      <c r="D14" s="2"/>
      <c r="E14" s="55"/>
      <c r="F14" s="55"/>
      <c r="G14" s="55"/>
      <c r="H14" s="55"/>
      <c r="I14" s="2"/>
    </row>
    <row r="15" spans="1:9" ht="18.75">
      <c r="A15" s="185">
        <f>'التقرير اليومي'!N58</f>
        <v>0</v>
      </c>
      <c r="B15" s="183" t="s">
        <v>61</v>
      </c>
      <c r="C15" s="184">
        <v>102025</v>
      </c>
      <c r="D15" s="2"/>
      <c r="E15" s="55"/>
      <c r="F15" s="55"/>
      <c r="G15" s="55"/>
      <c r="H15" s="55"/>
      <c r="I15" s="2"/>
    </row>
    <row r="16" spans="1:9" ht="18.75">
      <c r="A16" s="185">
        <f>'التقرير اليومي'!O58</f>
        <v>11253.17</v>
      </c>
      <c r="B16" s="183" t="s">
        <v>62</v>
      </c>
      <c r="C16" s="184">
        <v>102026</v>
      </c>
      <c r="D16" s="2"/>
      <c r="E16" s="55"/>
      <c r="F16" s="55"/>
      <c r="G16" s="55"/>
      <c r="H16" s="55"/>
      <c r="I16" s="2"/>
    </row>
    <row r="17" spans="1:9" ht="18.75">
      <c r="A17" s="185">
        <f>'التقرير اليومي'!J58</f>
        <v>5245.9000000000015</v>
      </c>
      <c r="B17" s="183" t="s">
        <v>63</v>
      </c>
      <c r="C17" s="184">
        <v>102027</v>
      </c>
      <c r="D17" s="2"/>
      <c r="E17" s="55"/>
      <c r="F17" s="55"/>
      <c r="G17" s="55"/>
      <c r="H17" s="55"/>
      <c r="I17" s="2"/>
    </row>
    <row r="18" spans="1:3" ht="23.25" customHeight="1">
      <c r="A18" s="185">
        <f>'التقرير اليومي'!L58</f>
        <v>63703</v>
      </c>
      <c r="B18" s="183" t="s">
        <v>64</v>
      </c>
      <c r="C18" s="184">
        <v>102028</v>
      </c>
    </row>
    <row r="19" spans="1:3" ht="23.25" customHeight="1">
      <c r="A19" s="185">
        <f>'التقرير اليومي'!S58</f>
        <v>4244.3</v>
      </c>
      <c r="B19" s="186" t="s">
        <v>85</v>
      </c>
      <c r="C19" s="187">
        <v>102029</v>
      </c>
    </row>
    <row r="20" spans="1:3" ht="23.25" customHeight="1">
      <c r="A20" s="188">
        <f>A2+A3*5.5+A5+A6+A7+A8+A9+A10*5.5+A11*4+A12*4.5+A13+A14+A15+A16+A17+A18+A4*4+A19*4.5</f>
        <v>62616.90549999999</v>
      </c>
      <c r="B20" s="189" t="s">
        <v>66</v>
      </c>
      <c r="C20" s="1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1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0" t="s">
        <v>10</v>
      </c>
      <c r="B1" s="111" t="s">
        <v>9</v>
      </c>
      <c r="C1" s="112" t="s">
        <v>12</v>
      </c>
      <c r="D1" s="254" t="s">
        <v>10</v>
      </c>
      <c r="E1" s="255"/>
      <c r="F1" s="256"/>
      <c r="G1" s="257" t="s">
        <v>73</v>
      </c>
      <c r="H1" s="258"/>
      <c r="I1" s="259"/>
      <c r="J1" s="260" t="s">
        <v>45</v>
      </c>
      <c r="K1" s="261"/>
      <c r="L1" s="261"/>
      <c r="M1" s="113" t="s">
        <v>5</v>
      </c>
      <c r="N1" s="113" t="s">
        <v>6</v>
      </c>
      <c r="O1" s="113" t="s">
        <v>74</v>
      </c>
    </row>
    <row r="2" spans="1:15" ht="15">
      <c r="A2" s="114">
        <v>2375</v>
      </c>
      <c r="B2" s="115">
        <v>7723</v>
      </c>
      <c r="C2" s="132">
        <v>844</v>
      </c>
      <c r="D2" s="116">
        <f>E2*F2</f>
        <v>1800</v>
      </c>
      <c r="E2" s="117">
        <v>9</v>
      </c>
      <c r="F2" s="118">
        <v>200</v>
      </c>
      <c r="G2" s="119">
        <f>H2*I2</f>
        <v>14200</v>
      </c>
      <c r="H2" s="117">
        <v>71</v>
      </c>
      <c r="I2" s="120">
        <v>200</v>
      </c>
      <c r="J2" s="121">
        <f>K2*L2</f>
        <v>1000</v>
      </c>
      <c r="K2" s="117">
        <v>5</v>
      </c>
      <c r="L2" s="122">
        <v>200</v>
      </c>
      <c r="M2" s="113">
        <f>N2*O2</f>
        <v>17000</v>
      </c>
      <c r="N2" s="113">
        <f>K2+H2+E2</f>
        <v>85</v>
      </c>
      <c r="O2" s="113">
        <v>200</v>
      </c>
    </row>
    <row r="3" spans="1:15" ht="15">
      <c r="A3" s="114">
        <v>2883</v>
      </c>
      <c r="B3" s="115">
        <v>18844</v>
      </c>
      <c r="C3" s="132"/>
      <c r="D3" s="116">
        <f aca="true" t="shared" si="0" ref="D3:D9">E3*F3</f>
        <v>3900</v>
      </c>
      <c r="E3" s="117">
        <v>39</v>
      </c>
      <c r="F3" s="118">
        <v>100</v>
      </c>
      <c r="G3" s="119">
        <f aca="true" t="shared" si="1" ref="G3:G9">H3*I3</f>
        <v>10900</v>
      </c>
      <c r="H3" s="117">
        <v>109</v>
      </c>
      <c r="I3" s="120">
        <v>100</v>
      </c>
      <c r="J3" s="121">
        <f aca="true" t="shared" si="2" ref="J3:J9">K3*L3</f>
        <v>1200</v>
      </c>
      <c r="K3" s="117">
        <v>12</v>
      </c>
      <c r="L3" s="122">
        <v>100</v>
      </c>
      <c r="M3" s="113">
        <f aca="true" t="shared" si="3" ref="M3:M9">N3*O3</f>
        <v>16000</v>
      </c>
      <c r="N3" s="113">
        <f aca="true" t="shared" si="4" ref="N3:N9">K3+H3+E3</f>
        <v>160</v>
      </c>
      <c r="O3" s="113">
        <v>100</v>
      </c>
    </row>
    <row r="4" spans="1:15" ht="15">
      <c r="A4" s="114"/>
      <c r="B4" s="115"/>
      <c r="C4" s="132"/>
      <c r="D4" s="116">
        <f t="shared" si="0"/>
        <v>1450</v>
      </c>
      <c r="E4" s="117">
        <v>29</v>
      </c>
      <c r="F4" s="118">
        <v>50</v>
      </c>
      <c r="G4" s="119">
        <f t="shared" si="1"/>
        <v>3600</v>
      </c>
      <c r="H4" s="117">
        <v>72</v>
      </c>
      <c r="I4" s="120">
        <v>50</v>
      </c>
      <c r="J4" s="121">
        <f t="shared" si="2"/>
        <v>200</v>
      </c>
      <c r="K4" s="117">
        <v>4</v>
      </c>
      <c r="L4" s="122">
        <v>50</v>
      </c>
      <c r="M4" s="113">
        <f t="shared" si="3"/>
        <v>5250</v>
      </c>
      <c r="N4" s="113">
        <f t="shared" si="4"/>
        <v>105</v>
      </c>
      <c r="O4" s="113">
        <v>50</v>
      </c>
    </row>
    <row r="5" spans="1:15" ht="15">
      <c r="A5" s="119">
        <f>SUM(A2:A4)</f>
        <v>5258</v>
      </c>
      <c r="B5" s="120">
        <f>SUM(B2:B4)</f>
        <v>26567</v>
      </c>
      <c r="C5" s="132"/>
      <c r="D5" s="116">
        <f t="shared" si="0"/>
        <v>0</v>
      </c>
      <c r="E5" s="117"/>
      <c r="F5" s="118">
        <v>20</v>
      </c>
      <c r="G5" s="119">
        <f t="shared" si="1"/>
        <v>0</v>
      </c>
      <c r="H5" s="117"/>
      <c r="I5" s="120">
        <v>20</v>
      </c>
      <c r="J5" s="121">
        <f t="shared" si="2"/>
        <v>0</v>
      </c>
      <c r="K5" s="117"/>
      <c r="L5" s="122">
        <v>20</v>
      </c>
      <c r="M5" s="113">
        <f t="shared" si="3"/>
        <v>0</v>
      </c>
      <c r="N5" s="113">
        <f t="shared" si="4"/>
        <v>0</v>
      </c>
      <c r="O5" s="113">
        <v>20</v>
      </c>
    </row>
    <row r="6" spans="1:15" ht="15">
      <c r="A6" s="206">
        <v>1503</v>
      </c>
      <c r="B6" s="206">
        <v>895</v>
      </c>
      <c r="C6" s="132"/>
      <c r="D6" s="116">
        <f t="shared" si="0"/>
        <v>0</v>
      </c>
      <c r="E6" s="117"/>
      <c r="F6" s="118">
        <v>10</v>
      </c>
      <c r="G6" s="119">
        <f t="shared" si="1"/>
        <v>1300</v>
      </c>
      <c r="H6" s="117">
        <v>130</v>
      </c>
      <c r="I6" s="120">
        <v>10</v>
      </c>
      <c r="J6" s="121">
        <f t="shared" si="2"/>
        <v>30</v>
      </c>
      <c r="K6" s="117">
        <v>3</v>
      </c>
      <c r="L6" s="205">
        <v>10</v>
      </c>
      <c r="M6" s="113">
        <f t="shared" si="3"/>
        <v>1330</v>
      </c>
      <c r="N6" s="113">
        <f t="shared" si="4"/>
        <v>133</v>
      </c>
      <c r="O6" s="113">
        <v>10</v>
      </c>
    </row>
    <row r="7" spans="1:15" ht="15">
      <c r="A7" s="114">
        <v>1136</v>
      </c>
      <c r="B7" s="114">
        <v>1348</v>
      </c>
      <c r="C7" s="132"/>
      <c r="D7" s="116">
        <f t="shared" si="0"/>
        <v>0</v>
      </c>
      <c r="E7" s="117"/>
      <c r="F7" s="118">
        <v>5</v>
      </c>
      <c r="G7" s="119">
        <f t="shared" si="1"/>
        <v>0</v>
      </c>
      <c r="H7" s="117"/>
      <c r="I7" s="120">
        <v>5</v>
      </c>
      <c r="J7" s="121">
        <f t="shared" si="2"/>
        <v>0</v>
      </c>
      <c r="K7" s="117"/>
      <c r="L7" s="122">
        <v>5</v>
      </c>
      <c r="M7" s="113">
        <f t="shared" si="3"/>
        <v>0</v>
      </c>
      <c r="N7" s="113">
        <f t="shared" si="4"/>
        <v>0</v>
      </c>
      <c r="O7" s="113">
        <v>5</v>
      </c>
    </row>
    <row r="8" spans="1:15" ht="15">
      <c r="A8" s="114"/>
      <c r="B8" s="114">
        <v>1618</v>
      </c>
      <c r="C8" s="132"/>
      <c r="D8" s="116">
        <f t="shared" si="0"/>
        <v>0</v>
      </c>
      <c r="E8" s="117"/>
      <c r="F8" s="118">
        <v>2</v>
      </c>
      <c r="G8" s="119">
        <f t="shared" si="1"/>
        <v>0</v>
      </c>
      <c r="H8" s="117"/>
      <c r="I8" s="120">
        <v>2</v>
      </c>
      <c r="J8" s="121">
        <f t="shared" si="2"/>
        <v>0</v>
      </c>
      <c r="K8" s="117"/>
      <c r="L8" s="122">
        <v>2</v>
      </c>
      <c r="M8" s="113">
        <f t="shared" si="3"/>
        <v>0</v>
      </c>
      <c r="N8" s="113">
        <f t="shared" si="4"/>
        <v>0</v>
      </c>
      <c r="O8" s="113">
        <v>2</v>
      </c>
    </row>
    <row r="9" spans="1:15" ht="15">
      <c r="A9" s="114"/>
      <c r="B9" s="114">
        <v>630</v>
      </c>
      <c r="C9" s="132"/>
      <c r="D9" s="116">
        <f t="shared" si="0"/>
        <v>0</v>
      </c>
      <c r="E9" s="117"/>
      <c r="F9" s="118">
        <v>1</v>
      </c>
      <c r="G9" s="119">
        <f t="shared" si="1"/>
        <v>0</v>
      </c>
      <c r="H9" s="117"/>
      <c r="I9" s="120">
        <v>1</v>
      </c>
      <c r="J9" s="121">
        <f t="shared" si="2"/>
        <v>1</v>
      </c>
      <c r="K9" s="117">
        <v>1</v>
      </c>
      <c r="L9" s="122">
        <v>1</v>
      </c>
      <c r="M9" s="113">
        <f t="shared" si="3"/>
        <v>1</v>
      </c>
      <c r="N9" s="113">
        <f t="shared" si="4"/>
        <v>1</v>
      </c>
      <c r="O9" s="113">
        <v>1</v>
      </c>
    </row>
    <row r="10" spans="1:15" ht="15">
      <c r="A10" s="114"/>
      <c r="B10" s="115"/>
      <c r="C10" s="132"/>
      <c r="D10" s="116">
        <f>E10</f>
        <v>0</v>
      </c>
      <c r="E10" s="117"/>
      <c r="F10" s="118" t="s">
        <v>14</v>
      </c>
      <c r="G10" s="119">
        <f>H10</f>
        <v>0</v>
      </c>
      <c r="H10" s="117"/>
      <c r="I10" s="120" t="s">
        <v>14</v>
      </c>
      <c r="J10" s="121">
        <f>K10</f>
        <v>0</v>
      </c>
      <c r="K10" s="117"/>
      <c r="L10" s="122" t="s">
        <v>14</v>
      </c>
      <c r="M10" s="113">
        <f>N10</f>
        <v>844</v>
      </c>
      <c r="N10" s="113">
        <f>C11</f>
        <v>844</v>
      </c>
      <c r="O10" s="113" t="s">
        <v>14</v>
      </c>
    </row>
    <row r="11" spans="1:15" ht="15.75" thickBot="1">
      <c r="A11" s="123">
        <f>SUM(A6:A10)</f>
        <v>2639</v>
      </c>
      <c r="B11" s="123">
        <f>SUM(B6:B10)</f>
        <v>4491</v>
      </c>
      <c r="C11" s="124">
        <f>SUM(C2:C10)</f>
        <v>844</v>
      </c>
      <c r="D11" s="125">
        <f>SUM(D2:D10)</f>
        <v>7150</v>
      </c>
      <c r="E11" s="262" t="s">
        <v>13</v>
      </c>
      <c r="F11" s="263"/>
      <c r="G11" s="126">
        <f>SUM(G2:G10)</f>
        <v>30000</v>
      </c>
      <c r="H11" s="264" t="s">
        <v>13</v>
      </c>
      <c r="I11" s="265"/>
      <c r="J11" s="127">
        <f>SUM(J2:J10)</f>
        <v>2431</v>
      </c>
      <c r="K11" s="266" t="s">
        <v>13</v>
      </c>
      <c r="L11" s="267"/>
      <c r="M11" s="128">
        <f>SUM(M2:M10)</f>
        <v>40425</v>
      </c>
      <c r="N11" s="240" t="s">
        <v>13</v>
      </c>
      <c r="O11" s="241"/>
    </row>
    <row r="12" spans="1:15" ht="15">
      <c r="A12" s="7"/>
      <c r="B12" s="7"/>
      <c r="C12" s="7"/>
      <c r="D12" s="128">
        <f>A11+A5</f>
        <v>7897</v>
      </c>
      <c r="E12" s="240" t="s">
        <v>75</v>
      </c>
      <c r="F12" s="241"/>
      <c r="G12" s="129">
        <f>B11+B5</f>
        <v>31058</v>
      </c>
      <c r="H12" s="248" t="s">
        <v>75</v>
      </c>
      <c r="I12" s="249"/>
      <c r="J12" s="130">
        <f>'التقرير اليومي'!D58</f>
        <v>400</v>
      </c>
      <c r="K12" s="238" t="s">
        <v>75</v>
      </c>
      <c r="L12" s="250"/>
      <c r="M12" s="251" t="s">
        <v>76</v>
      </c>
      <c r="N12" s="252"/>
      <c r="O12" s="253"/>
    </row>
    <row r="13" spans="1:15" ht="15">
      <c r="A13" s="7"/>
      <c r="B13" s="7"/>
      <c r="C13" s="7"/>
      <c r="D13" s="128">
        <f>D11-D12</f>
        <v>-747</v>
      </c>
      <c r="E13" s="240" t="s">
        <v>8</v>
      </c>
      <c r="F13" s="241"/>
      <c r="G13" s="129">
        <f>G11-G12</f>
        <v>-1058</v>
      </c>
      <c r="H13" s="248" t="s">
        <v>8</v>
      </c>
      <c r="I13" s="249"/>
      <c r="J13" s="130">
        <f>J11-J12</f>
        <v>2031</v>
      </c>
      <c r="K13" s="238" t="s">
        <v>8</v>
      </c>
      <c r="L13" s="250"/>
      <c r="M13" s="131">
        <f>A15</f>
        <v>400</v>
      </c>
      <c r="N13" s="177" t="s">
        <v>86</v>
      </c>
      <c r="O13" s="131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1">
        <f>A16</f>
        <v>0</v>
      </c>
      <c r="N14" s="177" t="s">
        <v>87</v>
      </c>
      <c r="O14" s="131">
        <v>3</v>
      </c>
    </row>
    <row r="15" spans="1:15" ht="15">
      <c r="A15" s="130">
        <f>'التقرير اليومي'!D58</f>
        <v>400</v>
      </c>
      <c r="B15" s="130" t="s">
        <v>18</v>
      </c>
      <c r="C15" s="130"/>
      <c r="D15" s="7"/>
      <c r="E15" s="7"/>
      <c r="F15" s="7"/>
      <c r="G15" s="7"/>
      <c r="H15" s="7"/>
      <c r="I15" s="7"/>
      <c r="J15" s="7"/>
      <c r="K15" s="7"/>
      <c r="L15" s="7"/>
      <c r="M15" s="131">
        <f>A17</f>
        <v>0</v>
      </c>
      <c r="N15" s="177" t="s">
        <v>88</v>
      </c>
      <c r="O15" s="131">
        <v>4</v>
      </c>
    </row>
    <row r="16" spans="1:15" ht="15">
      <c r="A16" s="130">
        <f>'التقرير اليومي'!E58</f>
        <v>0</v>
      </c>
      <c r="B16" s="130" t="s">
        <v>19</v>
      </c>
      <c r="C16" s="130">
        <f>B5+A5-A16</f>
        <v>31825</v>
      </c>
      <c r="D16" s="7"/>
      <c r="E16" s="7"/>
      <c r="F16" s="7"/>
      <c r="G16" s="7"/>
      <c r="H16" s="155"/>
      <c r="I16" s="155"/>
      <c r="J16" s="155"/>
      <c r="K16" s="7"/>
      <c r="L16" s="7"/>
      <c r="M16" s="131">
        <v>600</v>
      </c>
      <c r="N16" s="251">
        <v>362816</v>
      </c>
      <c r="O16" s="253"/>
    </row>
    <row r="17" spans="1:15" ht="15">
      <c r="A17" s="130">
        <f>'التقرير اليومي'!F58</f>
        <v>0</v>
      </c>
      <c r="B17" s="130" t="s">
        <v>20</v>
      </c>
      <c r="C17" s="130">
        <f>B11+A11-A17</f>
        <v>7130</v>
      </c>
      <c r="D17" s="7"/>
      <c r="E17" s="7"/>
      <c r="F17" s="7"/>
      <c r="G17" s="7"/>
      <c r="H17" s="7"/>
      <c r="I17" s="7"/>
      <c r="J17" s="7"/>
      <c r="K17" s="7"/>
      <c r="L17" s="7"/>
      <c r="M17" s="128">
        <f>SUM(M13:M16)</f>
        <v>1000</v>
      </c>
      <c r="N17" s="240" t="s">
        <v>13</v>
      </c>
      <c r="O17" s="241"/>
    </row>
    <row r="18" spans="1:15" ht="15">
      <c r="A18" s="130">
        <f>SUM(A15:A17)</f>
        <v>400</v>
      </c>
      <c r="B18" s="238" t="s">
        <v>13</v>
      </c>
      <c r="C18" s="239"/>
      <c r="D18" s="7"/>
      <c r="E18" s="7"/>
      <c r="F18" s="7"/>
      <c r="G18" s="7"/>
      <c r="H18" s="7"/>
      <c r="I18" s="7"/>
      <c r="J18" s="7"/>
      <c r="K18" s="7"/>
      <c r="L18" s="7"/>
      <c r="M18" s="131">
        <f>I31</f>
        <v>0</v>
      </c>
      <c r="N18" s="131" t="s">
        <v>47</v>
      </c>
      <c r="O18" s="131">
        <v>0</v>
      </c>
    </row>
    <row r="19" spans="1:15" ht="15">
      <c r="A19" s="150"/>
      <c r="B19" s="150"/>
      <c r="C19" s="150"/>
      <c r="D19" s="7"/>
      <c r="E19" s="7"/>
      <c r="F19" s="7"/>
      <c r="G19" s="7"/>
      <c r="H19" s="7"/>
      <c r="I19" s="247"/>
      <c r="J19" s="247"/>
      <c r="K19" s="7"/>
      <c r="L19" s="7"/>
      <c r="M19" s="131"/>
      <c r="N19" s="131" t="s">
        <v>1</v>
      </c>
      <c r="O19" s="131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82</v>
      </c>
      <c r="L20" s="7"/>
      <c r="M20" s="128">
        <f>M11-M17</f>
        <v>39425</v>
      </c>
      <c r="N20" s="240" t="s">
        <v>70</v>
      </c>
      <c r="O20" s="241"/>
    </row>
    <row r="25" ht="13.5" thickBot="1"/>
    <row r="26" spans="9:15" ht="15.75" thickBot="1">
      <c r="I26" s="103">
        <f>K26*J26</f>
        <v>0</v>
      </c>
      <c r="J26" s="104"/>
      <c r="K26" s="105">
        <v>50</v>
      </c>
      <c r="M26" s="129" t="s">
        <v>5</v>
      </c>
      <c r="N26" s="129" t="s">
        <v>77</v>
      </c>
      <c r="O26" s="129" t="s">
        <v>7</v>
      </c>
    </row>
    <row r="27" spans="9:15" ht="15.75" thickBot="1">
      <c r="I27" s="103">
        <f>K27*J27</f>
        <v>0</v>
      </c>
      <c r="J27" s="106"/>
      <c r="K27" s="107">
        <v>20</v>
      </c>
      <c r="M27" s="129">
        <f>N27*O27</f>
        <v>2800</v>
      </c>
      <c r="N27" s="117">
        <v>14</v>
      </c>
      <c r="O27" s="129">
        <v>200</v>
      </c>
    </row>
    <row r="28" spans="9:15" ht="15.75" thickBot="1">
      <c r="I28" s="103">
        <f>K28*J28</f>
        <v>0</v>
      </c>
      <c r="J28" s="106"/>
      <c r="K28" s="107">
        <v>10</v>
      </c>
      <c r="M28" s="129">
        <f aca="true" t="shared" si="5" ref="M28:M34">N28*O28</f>
        <v>0</v>
      </c>
      <c r="N28" s="117"/>
      <c r="O28" s="129">
        <v>100</v>
      </c>
    </row>
    <row r="29" spans="9:15" ht="15.75" thickBot="1">
      <c r="I29" s="103">
        <f>K29*J29</f>
        <v>0</v>
      </c>
      <c r="J29" s="106"/>
      <c r="K29" s="107">
        <v>5</v>
      </c>
      <c r="M29" s="129">
        <f t="shared" si="5"/>
        <v>50</v>
      </c>
      <c r="N29" s="117">
        <v>1</v>
      </c>
      <c r="O29" s="129">
        <v>50</v>
      </c>
    </row>
    <row r="30" spans="9:15" ht="15.75" thickBot="1">
      <c r="I30" s="103">
        <f>K30*J30</f>
        <v>0</v>
      </c>
      <c r="J30" s="106"/>
      <c r="K30" s="107">
        <v>1</v>
      </c>
      <c r="M30" s="129">
        <f t="shared" si="5"/>
        <v>40</v>
      </c>
      <c r="N30" s="117">
        <v>2</v>
      </c>
      <c r="O30" s="129">
        <v>20</v>
      </c>
    </row>
    <row r="31" spans="9:15" ht="15.75" thickBot="1">
      <c r="I31" s="153">
        <f>SUM(I26:I30)</f>
        <v>0</v>
      </c>
      <c r="J31" s="246" t="s">
        <v>13</v>
      </c>
      <c r="K31" s="245"/>
      <c r="M31" s="129">
        <f t="shared" si="5"/>
        <v>0</v>
      </c>
      <c r="N31" s="117"/>
      <c r="O31" s="129">
        <v>10</v>
      </c>
    </row>
    <row r="32" spans="9:15" ht="15">
      <c r="I32" s="108">
        <f>الديوان!A3</f>
        <v>38.135999999999996</v>
      </c>
      <c r="J32" s="242" t="s">
        <v>11</v>
      </c>
      <c r="K32" s="243"/>
      <c r="M32" s="129">
        <f t="shared" si="5"/>
        <v>385</v>
      </c>
      <c r="N32" s="117">
        <v>77</v>
      </c>
      <c r="O32" s="129">
        <v>5</v>
      </c>
    </row>
    <row r="33" spans="9:15" ht="15.75" thickBot="1">
      <c r="I33" s="109">
        <f>I31-I32</f>
        <v>-38.135999999999996</v>
      </c>
      <c r="J33" s="244" t="s">
        <v>8</v>
      </c>
      <c r="K33" s="245"/>
      <c r="M33" s="129">
        <f t="shared" si="5"/>
        <v>160</v>
      </c>
      <c r="N33" s="117">
        <v>80</v>
      </c>
      <c r="O33" s="129">
        <v>2</v>
      </c>
    </row>
    <row r="34" spans="13:15" ht="15">
      <c r="M34" s="129">
        <f t="shared" si="5"/>
        <v>72</v>
      </c>
      <c r="N34" s="117">
        <v>72</v>
      </c>
      <c r="O34" s="129">
        <v>1</v>
      </c>
    </row>
    <row r="35" spans="13:15" ht="15">
      <c r="M35" s="129">
        <f>-N35*20</f>
        <v>-300</v>
      </c>
      <c r="N35" s="117">
        <v>15</v>
      </c>
      <c r="O35" s="129" t="s">
        <v>68</v>
      </c>
    </row>
    <row r="36" spans="13:15" ht="15">
      <c r="M36" s="129">
        <f>-N36*25</f>
        <v>-475</v>
      </c>
      <c r="N36" s="117">
        <v>19</v>
      </c>
      <c r="O36" s="129" t="s">
        <v>67</v>
      </c>
    </row>
    <row r="37" spans="13:15" ht="15">
      <c r="M37" s="129">
        <f>N37*5.4</f>
        <v>0</v>
      </c>
      <c r="N37" s="117"/>
      <c r="O37" s="129" t="s">
        <v>2</v>
      </c>
    </row>
    <row r="38" spans="6:15" ht="15.75" thickBot="1">
      <c r="F38" t="s">
        <v>82</v>
      </c>
      <c r="M38" s="130">
        <f>SUM(M27:M37)</f>
        <v>2732</v>
      </c>
      <c r="N38" s="238" t="s">
        <v>78</v>
      </c>
      <c r="O38" s="239"/>
    </row>
    <row r="39" spans="11:15" ht="15.75" thickBot="1">
      <c r="K39" s="138">
        <v>-1725</v>
      </c>
      <c r="M39" s="130">
        <f>الديوان!A2+الديوان!A3*5.4+الديوان!A5+الديوان!A6+الديوان!A8+الديوان!A4*4</f>
        <v>3801.9344</v>
      </c>
      <c r="N39" s="238" t="s">
        <v>75</v>
      </c>
      <c r="O39" s="239"/>
    </row>
    <row r="40" spans="13:15" ht="15">
      <c r="M40" s="130">
        <f>M38-M39</f>
        <v>-1069.9344</v>
      </c>
      <c r="N40" s="238" t="s">
        <v>8</v>
      </c>
      <c r="O40" s="239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2017-01-08T09:35:14Z</cp:lastPrinted>
  <dcterms:created xsi:type="dcterms:W3CDTF">2012-05-27T06:24:35Z</dcterms:created>
  <dcterms:modified xsi:type="dcterms:W3CDTF">2017-01-09T06:29:17Z</dcterms:modified>
  <cp:category/>
  <cp:version/>
  <cp:contentType/>
  <cp:contentStatus/>
</cp:coreProperties>
</file>