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اليومي'!$A$1:$R$91</definedName>
    <definedName name="_xlnm.Print_Area" localSheetId="10">'الجرد'!$M$1:$O$17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91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91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<sst xmlns="http://schemas.openxmlformats.org/spreadsheetml/2006/main" count="180" uniqueCount="114">
  <si>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</si>
  <si>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</si>
  <si>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</si>
  <si>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</si>
  <si>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</si>
  <si>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</si>
  <si>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</si>
  <si>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</si>
  <si>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</si>
  <si>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</si>
  <si>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</si>
  <si>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</si>
  <si>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</si>
  <si>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</si>
  <si>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</si>
  <si>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</si>
  <si>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</si>
  <si>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</si>
  <si>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</si>
  <si>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</si>
  <si>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</si>
  <si>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</si>
  <si>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</si>
  <si>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</si>
  <si>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</si>
  <si>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</si>
  <si>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</si>
  <si>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</si>
  <si>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</si>
  <si>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</si>
  <si>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</si>
  <si>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</si>
  <si>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</si>
  <si>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</si>
  <si>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</si>
  <si>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</si>
  <si>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</si>
  <si>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</si>
  <si>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</si>
  <si>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</si>
  <si>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</si>
  <si>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</si>
  <si>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سنداد القيد ( تحويل بين الحسابات )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</si>
  <si>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</si>
  <si>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</si>
  <si>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</si>
  <si>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</si>
  <si>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</si>
  <si>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</si>
  <si>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</si>
  <si>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</si>
  <si>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</si>
  <si>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</si>
  <si>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</si>
  <si>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</si>
  <si>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</si>
  <si>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</si>
  <si>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</si>
  <si>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</si>
  <si>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</si>
  <si>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</si>
  <si>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</si>
  <si>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</si>
  <si>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</si>
  <si>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</si>
  <si>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</si>
  <si>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</si>
  <si>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</si>
  <si>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</si>
  <si>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</si>
  <si>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</si>
  <si>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</si>
  <si>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</si>
  <si>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</si>
  <si>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</si>
  <si>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</si>
  <si>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</si>
  <si>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</si>
  <si>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</si>
  <si>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</si>
  <si>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</si>
  <si>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</si>
  <si>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</si>
  <si>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</si>
  <si>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</si>
  <si>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</si>
  <si>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البنك دينار</t>
  </si>
  <si>
    <t>من حساب البنك دينار الى حساب البنك الرئيسي</t>
  </si>
  <si>
    <t>مبيعات مياه</t>
  </si>
  <si>
    <t>2017 . 02 . 08</t>
  </si>
  <si>
    <t>رسوم بناء - جمال جميل محمد ملحم</t>
  </si>
  <si>
    <t>رسوم عطاء تاهيل طرق داخلية - الشركة المتحدة للاسفلت</t>
  </si>
  <si>
    <t>بدل خدمات موقع البلدية الالكتورني - impact servicesl</t>
  </si>
  <si>
    <t>اثمان محروقات اليات البلدية - محطة كفرراعي للمحروقات</t>
  </si>
  <si>
    <t>الشركة الفنية االهندسة الكهربائية</t>
  </si>
  <si>
    <t>تنقل الموظف وليد حسام - محطة كفرراعي للمحروقات</t>
  </si>
  <si>
    <t>تنقل الموظف عاطف ملحم - محطة كفرراعي للمحروقات</t>
  </si>
  <si>
    <t>اجور عامل على مشروع الكهرباء - ضياء خالد يوسف ملحم</t>
  </si>
  <si>
    <t>مساهمة في عمود كهرباء - باسم خيري ابراهيم مرشد</t>
  </si>
  <si>
    <t>ضيافة العرض المسرحي - فرقة قافلة للعرض المسرحي</t>
  </si>
  <si>
    <t>رسوم رخص الحرف</t>
  </si>
  <si>
    <t>فتح ملف ترخيص - فاطمة محمد نجيب شيخ ابراهيم</t>
  </si>
  <si>
    <t>تنازل عن عداد كهرباء - حسن فؤاد عبد الحافظ تميم</t>
  </si>
  <si>
    <t>طلب معلومات</t>
  </si>
  <si>
    <t>دفعة من اشتراك مياه - محمد حافظ حسن ملحم</t>
  </si>
  <si>
    <t>شحن كهرباء مجاني</t>
  </si>
  <si>
    <t>من قيمة اشتراك كهرباء - جودت مصطفى احمد الاطرش</t>
  </si>
  <si>
    <t>رسوم بناء - بشار حمد عبد صبيح</t>
  </si>
  <si>
    <t>w8</t>
  </si>
  <si>
    <t xml:space="preserve">رسوم بناء - جمال محمد منيب السيد </t>
  </si>
  <si>
    <t>كرت عداد كهرباء - سميحة مصطفى محمد ذياب</t>
  </si>
  <si>
    <t>نقل عداد كهرباء - اشرف محمد عبد الله</t>
  </si>
  <si>
    <t>مساهمة في عمود كهرباء - وداد محمد عيسى ابراهيم</t>
  </si>
  <si>
    <t>نقل عداد كهرباء - زكريا خليل عبد الله شيخ ابراهيم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</si>
</sst>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9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b/>
      <sz val="9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b/>
      <sz val="9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8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/>
    </xf>
    <xf numFmtId="188" fontId="58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8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9" fillId="37" borderId="23" xfId="0" applyFont="1" applyFill="1" applyBorder="1" applyAlignment="1">
      <alignment horizontal="center" vertical="center"/>
    </xf>
    <xf numFmtId="0" fontId="58" fillId="37" borderId="24" xfId="0" applyFont="1" applyFill="1" applyBorder="1" applyAlignment="1">
      <alignment horizontal="center" vertical="center"/>
    </xf>
    <xf numFmtId="0" fontId="58" fillId="37" borderId="20" xfId="0" applyFont="1" applyFill="1" applyBorder="1" applyAlignment="1">
      <alignment horizontal="center" vertical="center"/>
    </xf>
    <xf numFmtId="182" fontId="58" fillId="37" borderId="25" xfId="0" applyNumberFormat="1" applyFont="1" applyFill="1" applyBorder="1" applyAlignment="1">
      <alignment horizontal="center" vertical="center"/>
    </xf>
    <xf numFmtId="182" fontId="58" fillId="37" borderId="26" xfId="0" applyNumberFormat="1" applyFont="1" applyFill="1" applyBorder="1" applyAlignment="1">
      <alignment horizontal="center" vertical="center"/>
    </xf>
    <xf numFmtId="188" fontId="58" fillId="37" borderId="20" xfId="0" applyNumberFormat="1" applyFont="1" applyFill="1" applyBorder="1" applyAlignment="1">
      <alignment horizontal="center" vertical="center"/>
    </xf>
    <xf numFmtId="188" fontId="58" fillId="37" borderId="26" xfId="0" applyNumberFormat="1" applyFont="1" applyFill="1" applyBorder="1" applyAlignment="1">
      <alignment horizontal="center" vertical="center"/>
    </xf>
    <xf numFmtId="188" fontId="58" fillId="37" borderId="27" xfId="0" applyNumberFormat="1" applyFont="1" applyFill="1" applyBorder="1" applyAlignment="1">
      <alignment horizontal="center" vertical="center"/>
    </xf>
    <xf numFmtId="188" fontId="58" fillId="37" borderId="23" xfId="0" applyNumberFormat="1" applyFont="1" applyFill="1" applyBorder="1" applyAlignment="1">
      <alignment horizontal="center" vertical="center"/>
    </xf>
    <xf numFmtId="186" fontId="58" fillId="37" borderId="25" xfId="0" applyNumberFormat="1" applyFont="1" applyFill="1" applyBorder="1" applyAlignment="1">
      <alignment horizontal="center" vertical="center"/>
    </xf>
    <xf numFmtId="0" fontId="58" fillId="34" borderId="28" xfId="0" applyFont="1" applyFill="1" applyBorder="1" applyAlignment="1">
      <alignment horizontal="center" vertical="center"/>
    </xf>
    <xf numFmtId="188" fontId="58" fillId="34" borderId="28" xfId="0" applyNumberFormat="1" applyFont="1" applyFill="1" applyBorder="1" applyAlignment="1">
      <alignment horizontal="center" vertical="center"/>
    </xf>
    <xf numFmtId="0" fontId="58" fillId="34" borderId="29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/>
    </xf>
    <xf numFmtId="182" fontId="58" fillId="34" borderId="17" xfId="0" applyNumberFormat="1" applyFont="1" applyFill="1" applyBorder="1" applyAlignment="1">
      <alignment horizontal="center" vertical="center"/>
    </xf>
    <xf numFmtId="186" fontId="58" fillId="34" borderId="19" xfId="0" applyNumberFormat="1" applyFont="1" applyFill="1" applyBorder="1" applyAlignment="1">
      <alignment horizontal="center" vertical="center"/>
    </xf>
    <xf numFmtId="188" fontId="58" fillId="34" borderId="17" xfId="0" applyNumberFormat="1" applyFont="1" applyFill="1" applyBorder="1" applyAlignment="1">
      <alignment horizontal="center" vertical="center"/>
    </xf>
    <xf numFmtId="188" fontId="58" fillId="34" borderId="19" xfId="0" applyNumberFormat="1" applyFont="1" applyFill="1" applyBorder="1" applyAlignment="1">
      <alignment horizontal="center" vertical="center"/>
    </xf>
    <xf numFmtId="186" fontId="58" fillId="34" borderId="17" xfId="0" applyNumberFormat="1" applyFont="1" applyFill="1" applyBorder="1" applyAlignment="1">
      <alignment horizontal="center" vertical="center"/>
    </xf>
    <xf numFmtId="188" fontId="58" fillId="34" borderId="16" xfId="0" applyNumberFormat="1" applyFont="1" applyFill="1" applyBorder="1" applyAlignment="1">
      <alignment horizontal="center" vertical="center"/>
    </xf>
    <xf numFmtId="0" fontId="59" fillId="34" borderId="30" xfId="0" applyFont="1" applyFill="1" applyBorder="1" applyAlignment="1">
      <alignment horizontal="center" vertical="center"/>
    </xf>
    <xf numFmtId="0" fontId="59" fillId="34" borderId="31" xfId="0" applyFont="1" applyFill="1" applyBorder="1" applyAlignment="1">
      <alignment horizontal="center" vertical="center"/>
    </xf>
    <xf numFmtId="0" fontId="59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60" fillId="38" borderId="33" xfId="0" applyNumberFormat="1" applyFont="1" applyFill="1" applyBorder="1" applyAlignment="1">
      <alignment horizontal="center" vertical="center"/>
    </xf>
    <xf numFmtId="186" fontId="59" fillId="39" borderId="17" xfId="0" applyNumberFormat="1" applyFont="1" applyFill="1" applyBorder="1" applyAlignment="1">
      <alignment horizontal="center" vertical="center"/>
    </xf>
    <xf numFmtId="188" fontId="59" fillId="39" borderId="16" xfId="0" applyNumberFormat="1" applyFont="1" applyFill="1" applyBorder="1" applyAlignment="1">
      <alignment horizontal="center" vertical="center"/>
    </xf>
    <xf numFmtId="182" fontId="59" fillId="39" borderId="20" xfId="0" applyNumberFormat="1" applyFont="1" applyFill="1" applyBorder="1" applyAlignment="1">
      <alignment horizontal="center" vertical="center"/>
    </xf>
    <xf numFmtId="182" fontId="58" fillId="39" borderId="34" xfId="0" applyNumberFormat="1" applyFont="1" applyFill="1" applyBorder="1" applyAlignment="1">
      <alignment horizontal="center" vertical="center"/>
    </xf>
    <xf numFmtId="0" fontId="61" fillId="39" borderId="20" xfId="0" applyFont="1" applyFill="1" applyBorder="1" applyAlignment="1">
      <alignment horizontal="center" vertical="center"/>
    </xf>
    <xf numFmtId="188" fontId="59" fillId="39" borderId="0" xfId="0" applyNumberFormat="1" applyFont="1" applyFill="1" applyBorder="1" applyAlignment="1">
      <alignment horizontal="center" vertical="center"/>
    </xf>
    <xf numFmtId="188" fontId="59" fillId="39" borderId="35" xfId="0" applyNumberFormat="1" applyFont="1" applyFill="1" applyBorder="1" applyAlignment="1">
      <alignment horizontal="center" vertical="center"/>
    </xf>
    <xf numFmtId="188" fontId="59" fillId="39" borderId="20" xfId="0" applyNumberFormat="1" applyFont="1" applyFill="1" applyBorder="1" applyAlignment="1">
      <alignment horizontal="center" vertical="center"/>
    </xf>
    <xf numFmtId="188" fontId="59" fillId="39" borderId="12" xfId="0" applyNumberFormat="1" applyFont="1" applyFill="1" applyBorder="1" applyAlignment="1">
      <alignment horizontal="center" vertical="center"/>
    </xf>
    <xf numFmtId="186" fontId="59" fillId="39" borderId="11" xfId="0" applyNumberFormat="1" applyFont="1" applyFill="1" applyBorder="1" applyAlignment="1">
      <alignment horizontal="center" vertical="center"/>
    </xf>
    <xf numFmtId="188" fontId="59" fillId="39" borderId="10" xfId="0" applyNumberFormat="1" applyFont="1" applyFill="1" applyBorder="1" applyAlignment="1">
      <alignment horizontal="center" vertical="center"/>
    </xf>
    <xf numFmtId="0" fontId="59" fillId="39" borderId="36" xfId="0" applyFont="1" applyFill="1" applyBorder="1" applyAlignment="1">
      <alignment horizontal="center" vertical="center"/>
    </xf>
    <xf numFmtId="182" fontId="58" fillId="39" borderId="22" xfId="0" applyNumberFormat="1" applyFont="1" applyFill="1" applyBorder="1" applyAlignment="1">
      <alignment horizontal="center" vertical="center"/>
    </xf>
    <xf numFmtId="182" fontId="58" fillId="39" borderId="20" xfId="0" applyNumberFormat="1" applyFont="1" applyFill="1" applyBorder="1" applyAlignment="1">
      <alignment horizontal="center" vertical="center"/>
    </xf>
    <xf numFmtId="188" fontId="58" fillId="39" borderId="20" xfId="0" applyNumberFormat="1" applyFont="1" applyFill="1" applyBorder="1" applyAlignment="1">
      <alignment horizontal="center" vertical="center"/>
    </xf>
    <xf numFmtId="188" fontId="58" fillId="39" borderId="37" xfId="0" applyNumberFormat="1" applyFont="1" applyFill="1" applyBorder="1" applyAlignment="1">
      <alignment horizontal="center" vertical="center"/>
    </xf>
    <xf numFmtId="186" fontId="58" fillId="39" borderId="38" xfId="0" applyNumberFormat="1" applyFont="1" applyFill="1" applyBorder="1" applyAlignment="1">
      <alignment horizontal="center" vertical="center"/>
    </xf>
    <xf numFmtId="188" fontId="58" fillId="39" borderId="39" xfId="0" applyNumberFormat="1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vertical="center"/>
    </xf>
    <xf numFmtId="0" fontId="62" fillId="39" borderId="17" xfId="0" applyFont="1" applyFill="1" applyBorder="1" applyAlignment="1">
      <alignment horizontal="center" vertical="center"/>
    </xf>
    <xf numFmtId="0" fontId="58" fillId="39" borderId="17" xfId="0" applyFont="1" applyFill="1" applyBorder="1" applyAlignment="1">
      <alignment horizontal="center" vertical="center"/>
    </xf>
    <xf numFmtId="0" fontId="61" fillId="39" borderId="40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61" fillId="39" borderId="41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61" fillId="39" borderId="42" xfId="0" applyFont="1" applyFill="1" applyBorder="1" applyAlignment="1">
      <alignment horizontal="center" vertical="center"/>
    </xf>
    <xf numFmtId="185" fontId="61" fillId="34" borderId="30" xfId="0" applyNumberFormat="1" applyFont="1" applyFill="1" applyBorder="1" applyAlignment="1">
      <alignment horizontal="center" vertical="center"/>
    </xf>
    <xf numFmtId="185" fontId="61" fillId="34" borderId="43" xfId="0" applyNumberFormat="1" applyFont="1" applyFill="1" applyBorder="1" applyAlignment="1">
      <alignment horizontal="center" vertical="center"/>
    </xf>
    <xf numFmtId="182" fontId="63" fillId="37" borderId="30" xfId="0" applyNumberFormat="1" applyFont="1" applyFill="1" applyBorder="1" applyAlignment="1">
      <alignment horizontal="center" vertical="center"/>
    </xf>
    <xf numFmtId="182" fontId="63" fillId="37" borderId="32" xfId="0" applyNumberFormat="1" applyFont="1" applyFill="1" applyBorder="1" applyAlignment="1">
      <alignment horizontal="center" vertical="center"/>
    </xf>
    <xf numFmtId="182" fontId="63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4" xfId="0" applyNumberFormat="1" applyFont="1" applyBorder="1" applyAlignment="1">
      <alignment horizontal="center" vertical="center"/>
    </xf>
    <xf numFmtId="182" fontId="9" fillId="0" borderId="45" xfId="0" applyNumberFormat="1" applyFont="1" applyBorder="1" applyAlignment="1">
      <alignment horizontal="center" vertical="center"/>
    </xf>
    <xf numFmtId="182" fontId="63" fillId="34" borderId="44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63" fillId="34" borderId="45" xfId="0" applyNumberFormat="1" applyFont="1" applyFill="1" applyBorder="1" applyAlignment="1">
      <alignment horizontal="center" vertical="center"/>
    </xf>
    <xf numFmtId="182" fontId="63" fillId="36" borderId="44" xfId="0" applyNumberFormat="1" applyFont="1" applyFill="1" applyBorder="1" applyAlignment="1">
      <alignment horizontal="center" vertical="center"/>
    </xf>
    <xf numFmtId="182" fontId="63" fillId="36" borderId="45" xfId="0" applyNumberFormat="1" applyFont="1" applyFill="1" applyBorder="1" applyAlignment="1">
      <alignment horizontal="center" vertical="center"/>
    </xf>
    <xf numFmtId="182" fontId="63" fillId="37" borderId="44" xfId="0" applyNumberFormat="1" applyFont="1" applyFill="1" applyBorder="1" applyAlignment="1">
      <alignment horizontal="center" vertical="center"/>
    </xf>
    <xf numFmtId="182" fontId="63" fillId="37" borderId="46" xfId="0" applyNumberFormat="1" applyFont="1" applyFill="1" applyBorder="1" applyAlignment="1">
      <alignment horizontal="center" vertical="center"/>
    </xf>
    <xf numFmtId="182" fontId="63" fillId="39" borderId="47" xfId="0" applyNumberFormat="1" applyFont="1" applyFill="1" applyBorder="1" applyAlignment="1">
      <alignment horizontal="center" vertical="center"/>
    </xf>
    <xf numFmtId="182" fontId="63" fillId="34" borderId="48" xfId="0" applyNumberFormat="1" applyFont="1" applyFill="1" applyBorder="1" applyAlignment="1">
      <alignment horizontal="center"/>
    </xf>
    <xf numFmtId="182" fontId="63" fillId="34" borderId="49" xfId="0" applyNumberFormat="1" applyFont="1" applyFill="1" applyBorder="1" applyAlignment="1">
      <alignment horizontal="center" vertical="center"/>
    </xf>
    <xf numFmtId="182" fontId="63" fillId="36" borderId="49" xfId="0" applyNumberFormat="1" applyFont="1" applyFill="1" applyBorder="1" applyAlignment="1">
      <alignment horizontal="center" vertical="center"/>
    </xf>
    <xf numFmtId="182" fontId="63" fillId="37" borderId="49" xfId="0" applyNumberFormat="1" applyFont="1" applyFill="1" applyBorder="1" applyAlignment="1">
      <alignment horizontal="center" vertical="center"/>
    </xf>
    <xf numFmtId="182" fontId="63" fillId="34" borderId="33" xfId="0" applyNumberFormat="1" applyFont="1" applyFill="1" applyBorder="1" applyAlignment="1">
      <alignment horizontal="center" vertical="center"/>
    </xf>
    <xf numFmtId="182" fontId="63" fillId="36" borderId="33" xfId="0" applyNumberFormat="1" applyFont="1" applyFill="1" applyBorder="1" applyAlignment="1">
      <alignment horizontal="center" vertical="center"/>
    </xf>
    <xf numFmtId="182" fontId="63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63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8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8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8" fontId="58" fillId="39" borderId="22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58" fillId="34" borderId="16" xfId="0" applyNumberFormat="1" applyFont="1" applyFill="1" applyBorder="1" applyAlignment="1">
      <alignment horizontal="center" vertical="center"/>
    </xf>
    <xf numFmtId="0" fontId="58" fillId="34" borderId="50" xfId="0" applyFont="1" applyFill="1" applyBorder="1" applyAlignment="1">
      <alignment horizontal="center" vertical="center"/>
    </xf>
    <xf numFmtId="0" fontId="58" fillId="35" borderId="51" xfId="0" applyFont="1" applyFill="1" applyBorder="1" applyAlignment="1">
      <alignment horizontal="center" vertical="center"/>
    </xf>
    <xf numFmtId="188" fontId="58" fillId="34" borderId="18" xfId="0" applyNumberFormat="1" applyFont="1" applyFill="1" applyBorder="1" applyAlignment="1">
      <alignment horizontal="center" vertical="center"/>
    </xf>
    <xf numFmtId="188" fontId="58" fillId="37" borderId="51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42" xfId="0" applyNumberFormat="1" applyFont="1" applyFill="1" applyBorder="1" applyAlignment="1">
      <alignment horizontal="center" vertical="center"/>
    </xf>
    <xf numFmtId="182" fontId="63" fillId="37" borderId="0" xfId="0" applyNumberFormat="1" applyFont="1" applyFill="1" applyBorder="1" applyAlignment="1">
      <alignment horizontal="center" vertical="center"/>
    </xf>
    <xf numFmtId="186" fontId="60" fillId="38" borderId="33" xfId="0" applyNumberFormat="1" applyFont="1" applyFill="1" applyBorder="1" applyAlignment="1">
      <alignment horizontal="center" vertical="center"/>
    </xf>
    <xf numFmtId="188" fontId="58" fillId="37" borderId="28" xfId="0" applyNumberFormat="1" applyFont="1" applyFill="1" applyBorder="1" applyAlignment="1">
      <alignment horizontal="center" vertical="center"/>
    </xf>
    <xf numFmtId="0" fontId="61" fillId="34" borderId="22" xfId="0" applyFont="1" applyFill="1" applyBorder="1" applyAlignment="1">
      <alignment horizontal="center" vertical="center"/>
    </xf>
    <xf numFmtId="0" fontId="59" fillId="34" borderId="52" xfId="0" applyFont="1" applyFill="1" applyBorder="1" applyAlignment="1">
      <alignment horizontal="center" vertical="center"/>
    </xf>
    <xf numFmtId="186" fontId="61" fillId="0" borderId="0" xfId="0" applyNumberFormat="1" applyFont="1" applyFill="1" applyBorder="1" applyAlignment="1">
      <alignment horizontal="center" vertical="center"/>
    </xf>
    <xf numFmtId="0" fontId="61" fillId="39" borderId="13" xfId="0" applyFont="1" applyFill="1" applyBorder="1" applyAlignment="1">
      <alignment horizontal="center"/>
    </xf>
    <xf numFmtId="0" fontId="58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8" fillId="39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4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65" fillId="35" borderId="16" xfId="0" applyFont="1" applyFill="1" applyBorder="1" applyAlignment="1">
      <alignment horizontal="center"/>
    </xf>
    <xf numFmtId="0" fontId="58" fillId="34" borderId="16" xfId="0" applyFont="1" applyFill="1" applyBorder="1" applyAlignment="1">
      <alignment horizontal="center" vertical="center"/>
    </xf>
    <xf numFmtId="188" fontId="58" fillId="39" borderId="10" xfId="0" applyNumberFormat="1" applyFont="1" applyFill="1" applyBorder="1" applyAlignment="1">
      <alignment horizontal="center" vertical="center"/>
    </xf>
    <xf numFmtId="188" fontId="58" fillId="37" borderId="14" xfId="0" applyNumberFormat="1" applyFont="1" applyFill="1" applyBorder="1" applyAlignment="1">
      <alignment horizontal="center"/>
    </xf>
    <xf numFmtId="188" fontId="58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58" fillId="39" borderId="16" xfId="0" applyNumberFormat="1" applyFont="1" applyFill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8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8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9" fillId="39" borderId="19" xfId="0" applyFont="1" applyFill="1" applyBorder="1" applyAlignment="1">
      <alignment vertical="center" wrapText="1"/>
    </xf>
    <xf numFmtId="0" fontId="59" fillId="39" borderId="18" xfId="0" applyFont="1" applyFill="1" applyBorder="1" applyAlignment="1">
      <alignment vertical="center" wrapText="1"/>
    </xf>
    <xf numFmtId="0" fontId="66" fillId="34" borderId="33" xfId="0" applyFont="1" applyFill="1" applyBorder="1" applyAlignment="1">
      <alignment horizontal="center" vertical="center"/>
    </xf>
    <xf numFmtId="0" fontId="66" fillId="34" borderId="46" xfId="0" applyFont="1" applyFill="1" applyBorder="1" applyAlignment="1">
      <alignment horizontal="center" vertical="center"/>
    </xf>
    <xf numFmtId="182" fontId="66" fillId="37" borderId="33" xfId="0" applyNumberFormat="1" applyFont="1" applyFill="1" applyBorder="1" applyAlignment="1">
      <alignment horizontal="center" vertical="center"/>
    </xf>
    <xf numFmtId="0" fontId="66" fillId="37" borderId="33" xfId="0" applyFont="1" applyFill="1" applyBorder="1" applyAlignment="1">
      <alignment horizontal="center" vertical="center"/>
    </xf>
    <xf numFmtId="0" fontId="66" fillId="36" borderId="46" xfId="0" applyFont="1" applyFill="1" applyBorder="1" applyAlignment="1">
      <alignment vertical="center"/>
    </xf>
    <xf numFmtId="188" fontId="66" fillId="37" borderId="33" xfId="0" applyNumberFormat="1" applyFont="1" applyFill="1" applyBorder="1" applyAlignment="1">
      <alignment horizontal="center" vertical="center"/>
    </xf>
    <xf numFmtId="0" fontId="66" fillId="37" borderId="46" xfId="0" applyFont="1" applyFill="1" applyBorder="1" applyAlignment="1">
      <alignment horizontal="center" vertical="center"/>
    </xf>
    <xf numFmtId="0" fontId="66" fillId="36" borderId="15" xfId="0" applyFont="1" applyFill="1" applyBorder="1" applyAlignment="1">
      <alignment vertical="center"/>
    </xf>
    <xf numFmtId="188" fontId="66" fillId="34" borderId="33" xfId="0" applyNumberFormat="1" applyFont="1" applyFill="1" applyBorder="1" applyAlignment="1">
      <alignment horizontal="center" vertical="center"/>
    </xf>
    <xf numFmtId="0" fontId="66" fillId="34" borderId="46" xfId="0" applyFont="1" applyFill="1" applyBorder="1" applyAlignment="1">
      <alignment vertical="center"/>
    </xf>
    <xf numFmtId="0" fontId="66" fillId="34" borderId="15" xfId="0" applyFont="1" applyFill="1" applyBorder="1" applyAlignment="1">
      <alignment vertical="center"/>
    </xf>
    <xf numFmtId="0" fontId="67" fillId="36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 vertical="center"/>
    </xf>
    <xf numFmtId="182" fontId="10" fillId="0" borderId="14" xfId="0" applyNumberFormat="1" applyFont="1" applyBorder="1" applyAlignment="1">
      <alignment horizontal="center" vertical="center"/>
    </xf>
    <xf numFmtId="182" fontId="10" fillId="0" borderId="15" xfId="0" applyNumberFormat="1" applyFont="1" applyBorder="1" applyAlignment="1">
      <alignment horizontal="center" vertical="center"/>
    </xf>
    <xf numFmtId="186" fontId="10" fillId="0" borderId="13" xfId="0" applyNumberFormat="1" applyFont="1" applyBorder="1" applyAlignment="1">
      <alignment horizontal="center" vertical="center"/>
    </xf>
    <xf numFmtId="186" fontId="10" fillId="0" borderId="14" xfId="0" applyNumberFormat="1" applyFont="1" applyBorder="1" applyAlignment="1">
      <alignment horizontal="center" vertical="center"/>
    </xf>
    <xf numFmtId="188" fontId="10" fillId="0" borderId="15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/>
    </xf>
    <xf numFmtId="188" fontId="10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188" fontId="10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182" fontId="63" fillId="37" borderId="46" xfId="0" applyNumberFormat="1" applyFont="1" applyFill="1" applyBorder="1" applyAlignment="1">
      <alignment horizontal="center" vertical="center"/>
    </xf>
    <xf numFmtId="182" fontId="9" fillId="0" borderId="44" xfId="0" applyNumberFormat="1" applyFont="1" applyFill="1" applyBorder="1" applyAlignment="1">
      <alignment horizontal="center" vertical="center"/>
    </xf>
    <xf numFmtId="188" fontId="58" fillId="37" borderId="25" xfId="0" applyNumberFormat="1" applyFont="1" applyFill="1" applyBorder="1" applyAlignment="1">
      <alignment horizontal="center" vertical="center"/>
    </xf>
    <xf numFmtId="0" fontId="59" fillId="34" borderId="16" xfId="0" applyFont="1" applyFill="1" applyBorder="1" applyAlignment="1">
      <alignment horizontal="center" vertical="center"/>
    </xf>
    <xf numFmtId="182" fontId="61" fillId="39" borderId="19" xfId="0" applyNumberFormat="1" applyFont="1" applyFill="1" applyBorder="1" applyAlignment="1">
      <alignment horizontal="center" vertical="center"/>
    </xf>
    <xf numFmtId="182" fontId="61" fillId="39" borderId="18" xfId="0" applyNumberFormat="1" applyFont="1" applyFill="1" applyBorder="1" applyAlignment="1">
      <alignment horizontal="center" vertical="center"/>
    </xf>
    <xf numFmtId="0" fontId="59" fillId="34" borderId="29" xfId="0" applyFont="1" applyFill="1" applyBorder="1" applyAlignment="1">
      <alignment horizontal="center" vertical="center"/>
    </xf>
    <xf numFmtId="0" fontId="59" fillId="34" borderId="50" xfId="0" applyFont="1" applyFill="1" applyBorder="1" applyAlignment="1">
      <alignment horizontal="center" vertical="center"/>
    </xf>
    <xf numFmtId="0" fontId="59" fillId="39" borderId="20" xfId="0" applyFont="1" applyFill="1" applyBorder="1" applyAlignment="1">
      <alignment horizontal="center" vertical="center"/>
    </xf>
    <xf numFmtId="0" fontId="59" fillId="39" borderId="54" xfId="0" applyFont="1" applyFill="1" applyBorder="1" applyAlignment="1">
      <alignment horizontal="center" vertical="center"/>
    </xf>
    <xf numFmtId="0" fontId="59" fillId="39" borderId="39" xfId="0" applyFont="1" applyFill="1" applyBorder="1" applyAlignment="1">
      <alignment horizontal="center" vertical="center"/>
    </xf>
    <xf numFmtId="0" fontId="59" fillId="39" borderId="55" xfId="0" applyFont="1" applyFill="1" applyBorder="1" applyAlignment="1">
      <alignment horizontal="center" vertical="center"/>
    </xf>
    <xf numFmtId="186" fontId="61" fillId="39" borderId="22" xfId="0" applyNumberFormat="1" applyFont="1" applyFill="1" applyBorder="1" applyAlignment="1">
      <alignment horizontal="center" vertical="center"/>
    </xf>
    <xf numFmtId="186" fontId="61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61" fillId="39" borderId="20" xfId="0" applyNumberFormat="1" applyFont="1" applyFill="1" applyBorder="1" applyAlignment="1">
      <alignment horizontal="center" vertical="center"/>
    </xf>
    <xf numFmtId="186" fontId="61" fillId="39" borderId="54" xfId="0" applyNumberFormat="1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horizontal="center" vertical="center"/>
    </xf>
    <xf numFmtId="0" fontId="59" fillId="39" borderId="19" xfId="0" applyFont="1" applyFill="1" applyBorder="1" applyAlignment="1">
      <alignment horizontal="center" vertical="center"/>
    </xf>
    <xf numFmtId="0" fontId="59" fillId="39" borderId="56" xfId="0" applyFont="1" applyFill="1" applyBorder="1" applyAlignment="1">
      <alignment horizontal="center" vertical="center"/>
    </xf>
    <xf numFmtId="0" fontId="59" fillId="39" borderId="57" xfId="0" applyFont="1" applyFill="1" applyBorder="1" applyAlignment="1">
      <alignment horizontal="center" vertical="center"/>
    </xf>
    <xf numFmtId="0" fontId="59" fillId="39" borderId="22" xfId="0" applyFont="1" applyFill="1" applyBorder="1" applyAlignment="1">
      <alignment horizontal="center" vertical="center"/>
    </xf>
    <xf numFmtId="0" fontId="59" fillId="39" borderId="34" xfId="0" applyFont="1" applyFill="1" applyBorder="1" applyAlignment="1">
      <alignment horizontal="center" vertical="center"/>
    </xf>
    <xf numFmtId="0" fontId="59" fillId="39" borderId="51" xfId="0" applyFont="1" applyFill="1" applyBorder="1" applyAlignment="1">
      <alignment horizontal="center" vertical="center"/>
    </xf>
    <xf numFmtId="0" fontId="59" fillId="39" borderId="19" xfId="0" applyFont="1" applyFill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center" vertical="center"/>
    </xf>
    <xf numFmtId="0" fontId="59" fillId="35" borderId="34" xfId="0" applyFont="1" applyFill="1" applyBorder="1" applyAlignment="1">
      <alignment horizontal="center" vertical="center"/>
    </xf>
    <xf numFmtId="0" fontId="59" fillId="39" borderId="53" xfId="0" applyFont="1" applyFill="1" applyBorder="1" applyAlignment="1">
      <alignment horizontal="center" vertical="center"/>
    </xf>
    <xf numFmtId="0" fontId="68" fillId="39" borderId="57" xfId="0" applyFont="1" applyFill="1" applyBorder="1" applyAlignment="1">
      <alignment vertical="center"/>
    </xf>
    <xf numFmtId="0" fontId="59" fillId="34" borderId="16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/>
    </xf>
    <xf numFmtId="188" fontId="59" fillId="39" borderId="19" xfId="0" applyNumberFormat="1" applyFont="1" applyFill="1" applyBorder="1" applyAlignment="1">
      <alignment horizontal="center" vertical="center"/>
    </xf>
    <xf numFmtId="188" fontId="59" fillId="39" borderId="18" xfId="0" applyNumberFormat="1" applyFont="1" applyFill="1" applyBorder="1" applyAlignment="1">
      <alignment horizontal="center" vertical="center"/>
    </xf>
    <xf numFmtId="182" fontId="63" fillId="37" borderId="46" xfId="0" applyNumberFormat="1" applyFont="1" applyFill="1" applyBorder="1" applyAlignment="1">
      <alignment horizontal="center" vertical="center"/>
    </xf>
    <xf numFmtId="182" fontId="63" fillId="37" borderId="58" xfId="0" applyNumberFormat="1" applyFont="1" applyFill="1" applyBorder="1" applyAlignment="1">
      <alignment horizontal="center" vertical="center"/>
    </xf>
    <xf numFmtId="182" fontId="63" fillId="34" borderId="46" xfId="0" applyNumberFormat="1" applyFont="1" applyFill="1" applyBorder="1" applyAlignment="1">
      <alignment horizontal="center" vertical="center"/>
    </xf>
    <xf numFmtId="182" fontId="63" fillId="34" borderId="58" xfId="0" applyNumberFormat="1" applyFont="1" applyFill="1" applyBorder="1" applyAlignment="1">
      <alignment horizontal="center" vertical="center"/>
    </xf>
    <xf numFmtId="0" fontId="61" fillId="34" borderId="59" xfId="0" applyFont="1" applyFill="1" applyBorder="1" applyAlignment="1">
      <alignment horizontal="center" vertical="center"/>
    </xf>
    <xf numFmtId="0" fontId="61" fillId="34" borderId="41" xfId="0" applyFont="1" applyFill="1" applyBorder="1" applyAlignment="1">
      <alignment horizontal="center" vertical="center"/>
    </xf>
    <xf numFmtId="0" fontId="61" fillId="34" borderId="60" xfId="0" applyFont="1" applyFill="1" applyBorder="1" applyAlignment="1">
      <alignment horizontal="center" vertical="center"/>
    </xf>
    <xf numFmtId="0" fontId="61" fillId="34" borderId="61" xfId="0" applyFont="1" applyFill="1" applyBorder="1" applyAlignment="1">
      <alignment horizontal="center" vertical="center"/>
    </xf>
    <xf numFmtId="0" fontId="61" fillId="34" borderId="62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182" fontId="63" fillId="36" borderId="46" xfId="0" applyNumberFormat="1" applyFont="1" applyFill="1" applyBorder="1" applyAlignment="1">
      <alignment horizontal="center" vertical="center"/>
    </xf>
    <xf numFmtId="182" fontId="63" fillId="36" borderId="58" xfId="0" applyNumberFormat="1" applyFont="1" applyFill="1" applyBorder="1" applyAlignment="1">
      <alignment horizontal="center" vertical="center"/>
    </xf>
    <xf numFmtId="182" fontId="63" fillId="37" borderId="15" xfId="0" applyNumberFormat="1" applyFont="1" applyFill="1" applyBorder="1" applyAlignment="1">
      <alignment horizontal="center" vertical="center"/>
    </xf>
    <xf numFmtId="182" fontId="9" fillId="0" borderId="46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8" xfId="0" applyNumberFormat="1" applyFont="1" applyBorder="1" applyAlignment="1">
      <alignment horizontal="center" vertical="center"/>
    </xf>
    <xf numFmtId="182" fontId="63" fillId="34" borderId="40" xfId="0" applyNumberFormat="1" applyFont="1" applyFill="1" applyBorder="1" applyAlignment="1">
      <alignment horizontal="center" vertical="center"/>
    </xf>
    <xf numFmtId="182" fontId="63" fillId="34" borderId="63" xfId="0" applyNumberFormat="1" applyFont="1" applyFill="1" applyBorder="1" applyAlignment="1">
      <alignment horizontal="center" vertical="center"/>
    </xf>
    <xf numFmtId="182" fontId="63" fillId="34" borderId="41" xfId="0" applyNumberFormat="1" applyFont="1" applyFill="1" applyBorder="1" applyAlignment="1">
      <alignment horizontal="center" vertical="center"/>
    </xf>
    <xf numFmtId="182" fontId="63" fillId="36" borderId="40" xfId="0" applyNumberFormat="1" applyFont="1" applyFill="1" applyBorder="1" applyAlignment="1">
      <alignment horizontal="center" vertical="center"/>
    </xf>
    <xf numFmtId="182" fontId="63" fillId="36" borderId="63" xfId="0" applyNumberFormat="1" applyFont="1" applyFill="1" applyBorder="1" applyAlignment="1">
      <alignment horizontal="center" vertical="center"/>
    </xf>
    <xf numFmtId="182" fontId="63" fillId="36" borderId="41" xfId="0" applyNumberFormat="1" applyFont="1" applyFill="1" applyBorder="1" applyAlignment="1">
      <alignment horizontal="center" vertical="center"/>
    </xf>
    <xf numFmtId="182" fontId="63" fillId="37" borderId="40" xfId="0" applyNumberFormat="1" applyFont="1" applyFill="1" applyBorder="1" applyAlignment="1">
      <alignment horizontal="center" vertical="center"/>
    </xf>
    <xf numFmtId="182" fontId="63" fillId="37" borderId="63" xfId="0" applyNumberFormat="1" applyFont="1" applyFill="1" applyBorder="1" applyAlignment="1">
      <alignment horizontal="center" vertical="center"/>
    </xf>
    <xf numFmtId="182" fontId="63" fillId="34" borderId="24" xfId="0" applyNumberFormat="1" applyFont="1" applyFill="1" applyBorder="1" applyAlignment="1">
      <alignment horizontal="center" vertical="center"/>
    </xf>
    <xf numFmtId="182" fontId="63" fillId="34" borderId="27" xfId="0" applyNumberFormat="1" applyFont="1" applyFill="1" applyBorder="1" applyAlignment="1">
      <alignment horizontal="center" vertical="center"/>
    </xf>
    <xf numFmtId="182" fontId="63" fillId="36" borderId="24" xfId="0" applyNumberFormat="1" applyFont="1" applyFill="1" applyBorder="1" applyAlignment="1">
      <alignment horizontal="center" vertical="center"/>
    </xf>
    <xf numFmtId="182" fontId="63" fillId="36" borderId="27" xfId="0" applyNumberFormat="1" applyFont="1" applyFill="1" applyBorder="1" applyAlignment="1">
      <alignment horizontal="center" vertical="center"/>
    </xf>
    <xf numFmtId="182" fontId="63" fillId="37" borderId="24" xfId="0" applyNumberFormat="1" applyFont="1" applyFill="1" applyBorder="1" applyAlignment="1">
      <alignment horizontal="center" vertical="center"/>
    </xf>
    <xf numFmtId="182" fontId="63" fillId="37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7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53.851562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6.140625" style="6" hidden="1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76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100" t="s">
        <v>37</v>
      </c>
      <c r="B1" s="229" t="s">
        <v>89</v>
      </c>
      <c r="C1" s="229"/>
      <c r="D1" s="229"/>
      <c r="E1" s="229"/>
      <c r="F1" s="229"/>
      <c r="G1" s="229"/>
      <c r="H1" s="229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9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101"/>
      <c r="B2" s="222" t="s">
        <v>35</v>
      </c>
      <c r="C2" s="223"/>
      <c r="D2" s="223"/>
      <c r="E2" s="223"/>
      <c r="F2" s="223"/>
      <c r="G2" s="224"/>
      <c r="H2" s="225"/>
      <c r="I2" s="226" t="s">
        <v>23</v>
      </c>
      <c r="J2" s="227"/>
      <c r="K2" s="227"/>
      <c r="L2" s="227"/>
      <c r="M2" s="227"/>
      <c r="N2" s="227"/>
      <c r="O2" s="227"/>
      <c r="P2" s="227"/>
      <c r="Q2" s="227"/>
      <c r="R2" s="227"/>
      <c r="S2" s="228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3" t="s">
        <v>25</v>
      </c>
      <c r="B3" s="215" t="s">
        <v>17</v>
      </c>
      <c r="C3" s="213" t="s">
        <v>38</v>
      </c>
      <c r="D3" s="209" t="s">
        <v>4</v>
      </c>
      <c r="E3" s="209"/>
      <c r="F3" s="210"/>
      <c r="G3" s="217" t="s">
        <v>2</v>
      </c>
      <c r="H3" s="220" t="s">
        <v>1</v>
      </c>
      <c r="I3" s="236" t="s">
        <v>4</v>
      </c>
      <c r="J3" s="236"/>
      <c r="K3" s="236"/>
      <c r="L3" s="236"/>
      <c r="M3" s="236"/>
      <c r="N3" s="236"/>
      <c r="O3" s="237"/>
      <c r="P3" s="82" t="s">
        <v>2</v>
      </c>
      <c r="Q3" s="83" t="s">
        <v>1</v>
      </c>
      <c r="R3" s="156" t="s">
        <v>46</v>
      </c>
      <c r="S3" s="168" t="s">
        <v>79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3" t="s">
        <v>26</v>
      </c>
      <c r="B4" s="216"/>
      <c r="C4" s="214"/>
      <c r="D4" s="84" t="s">
        <v>18</v>
      </c>
      <c r="E4" s="85" t="s">
        <v>41</v>
      </c>
      <c r="F4" s="86" t="s">
        <v>48</v>
      </c>
      <c r="G4" s="218"/>
      <c r="H4" s="221"/>
      <c r="I4" s="87" t="s">
        <v>18</v>
      </c>
      <c r="J4" s="88" t="s">
        <v>19</v>
      </c>
      <c r="K4" s="89" t="s">
        <v>20</v>
      </c>
      <c r="L4" s="88" t="s">
        <v>44</v>
      </c>
      <c r="M4" s="88" t="s">
        <v>32</v>
      </c>
      <c r="N4" s="89" t="s">
        <v>21</v>
      </c>
      <c r="O4" s="90" t="s">
        <v>22</v>
      </c>
      <c r="P4" s="91" t="s">
        <v>29</v>
      </c>
      <c r="Q4" s="92" t="s">
        <v>29</v>
      </c>
      <c r="R4" s="92" t="s">
        <v>29</v>
      </c>
      <c r="S4" s="166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6" t="s">
        <v>24</v>
      </c>
      <c r="B5" s="57">
        <v>111</v>
      </c>
      <c r="C5" s="58">
        <v>4741</v>
      </c>
      <c r="D5" s="59">
        <v>0</v>
      </c>
      <c r="E5" s="60">
        <v>0</v>
      </c>
      <c r="F5" s="59">
        <v>0</v>
      </c>
      <c r="G5" s="134">
        <v>428.086</v>
      </c>
      <c r="H5" s="152">
        <v>0</v>
      </c>
      <c r="I5" s="147">
        <v>4854.91</v>
      </c>
      <c r="J5" s="62">
        <v>-80868.1</v>
      </c>
      <c r="K5" s="61">
        <v>-73039.8</v>
      </c>
      <c r="L5" s="63">
        <v>63703</v>
      </c>
      <c r="M5" s="207">
        <v>8736.62</v>
      </c>
      <c r="N5" s="61">
        <v>0</v>
      </c>
      <c r="O5" s="62">
        <v>2364.36</v>
      </c>
      <c r="P5" s="65">
        <v>3367.965</v>
      </c>
      <c r="Q5" s="64">
        <v>232.27</v>
      </c>
      <c r="R5" s="157">
        <v>210</v>
      </c>
      <c r="S5" s="167">
        <v>4244.3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90</v>
      </c>
      <c r="B6" s="9">
        <f>B5+1</f>
        <v>112</v>
      </c>
      <c r="C6" s="10"/>
      <c r="D6" s="11"/>
      <c r="E6" s="21"/>
      <c r="F6" s="11"/>
      <c r="G6" s="49">
        <v>171.31</v>
      </c>
      <c r="H6" s="12"/>
      <c r="I6" s="50"/>
      <c r="J6" s="13"/>
      <c r="K6" s="14"/>
      <c r="L6" s="50"/>
      <c r="M6" s="14"/>
      <c r="N6" s="14"/>
      <c r="O6" s="13"/>
      <c r="P6" s="12"/>
      <c r="Q6" s="51"/>
      <c r="R6" s="158"/>
      <c r="S6" s="169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49</v>
      </c>
      <c r="B7" s="9">
        <f aca="true" t="shared" si="0" ref="B7:B17">B6+1</f>
        <v>113</v>
      </c>
      <c r="C7" s="10"/>
      <c r="D7" s="11"/>
      <c r="E7" s="21">
        <v>1985</v>
      </c>
      <c r="F7" s="11"/>
      <c r="G7" s="49"/>
      <c r="H7" s="12"/>
      <c r="I7" s="50"/>
      <c r="J7" s="13"/>
      <c r="K7" s="14"/>
      <c r="L7" s="50"/>
      <c r="M7" s="14"/>
      <c r="N7" s="14"/>
      <c r="O7" s="13"/>
      <c r="P7" s="12"/>
      <c r="Q7" s="51"/>
      <c r="R7" s="158"/>
      <c r="S7" s="169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49</v>
      </c>
      <c r="B8" s="9">
        <f t="shared" si="0"/>
        <v>114</v>
      </c>
      <c r="C8" s="10"/>
      <c r="D8" s="11"/>
      <c r="E8" s="11">
        <v>8509</v>
      </c>
      <c r="F8" s="11"/>
      <c r="G8" s="49"/>
      <c r="H8" s="12"/>
      <c r="I8" s="50"/>
      <c r="J8" s="13"/>
      <c r="K8" s="14"/>
      <c r="L8" s="50"/>
      <c r="M8" s="14"/>
      <c r="N8" s="14"/>
      <c r="O8" s="13"/>
      <c r="P8" s="12"/>
      <c r="Q8" s="51"/>
      <c r="R8" s="158"/>
      <c r="S8" s="169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91</v>
      </c>
      <c r="B9" s="9">
        <f>B8+1</f>
        <v>115</v>
      </c>
      <c r="C9" s="10"/>
      <c r="D9" s="11">
        <v>300</v>
      </c>
      <c r="E9" s="11"/>
      <c r="F9" s="11"/>
      <c r="G9" s="49"/>
      <c r="H9" s="12"/>
      <c r="I9" s="50"/>
      <c r="J9" s="13"/>
      <c r="K9" s="14"/>
      <c r="L9" s="50"/>
      <c r="M9" s="14"/>
      <c r="N9" s="14"/>
      <c r="O9" s="13"/>
      <c r="P9" s="12"/>
      <c r="Q9" s="51"/>
      <c r="R9" s="158"/>
      <c r="S9" s="169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111</v>
      </c>
      <c r="B10" s="9">
        <f t="shared" si="0"/>
        <v>116</v>
      </c>
      <c r="C10" s="10"/>
      <c r="D10" s="11">
        <v>50</v>
      </c>
      <c r="E10" s="11"/>
      <c r="F10" s="11"/>
      <c r="G10" s="49"/>
      <c r="H10" s="12"/>
      <c r="I10" s="50"/>
      <c r="J10" s="13"/>
      <c r="K10" s="14"/>
      <c r="L10" s="50"/>
      <c r="M10" s="14"/>
      <c r="N10" s="14"/>
      <c r="O10" s="13"/>
      <c r="P10" s="12"/>
      <c r="Q10" s="51"/>
      <c r="R10" s="158"/>
      <c r="S10" s="169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112</v>
      </c>
      <c r="B11" s="9">
        <f t="shared" si="0"/>
        <v>117</v>
      </c>
      <c r="C11" s="10"/>
      <c r="D11" s="11">
        <v>200</v>
      </c>
      <c r="E11" s="11"/>
      <c r="F11" s="11"/>
      <c r="G11" s="49"/>
      <c r="H11" s="12"/>
      <c r="I11" s="50"/>
      <c r="J11" s="13"/>
      <c r="K11" s="14"/>
      <c r="L11" s="50"/>
      <c r="M11" s="14"/>
      <c r="N11" s="14"/>
      <c r="O11" s="13"/>
      <c r="P11" s="12"/>
      <c r="Q11" s="51"/>
      <c r="R11" s="158"/>
      <c r="S11" s="169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 t="s">
        <v>49</v>
      </c>
      <c r="B12" s="9">
        <f t="shared" si="0"/>
        <v>118</v>
      </c>
      <c r="C12" s="10"/>
      <c r="D12" s="11"/>
      <c r="E12" s="11">
        <v>17620</v>
      </c>
      <c r="F12" s="11"/>
      <c r="G12" s="49"/>
      <c r="H12" s="12"/>
      <c r="I12" s="50"/>
      <c r="J12" s="13"/>
      <c r="K12" s="14"/>
      <c r="L12" s="50"/>
      <c r="M12" s="14"/>
      <c r="N12" s="14"/>
      <c r="O12" s="13"/>
      <c r="P12" s="12"/>
      <c r="Q12" s="51"/>
      <c r="R12" s="158"/>
      <c r="S12" s="169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 t="s">
        <v>49</v>
      </c>
      <c r="B13" s="9">
        <f>B12+1</f>
        <v>119</v>
      </c>
      <c r="C13" s="10"/>
      <c r="D13" s="11"/>
      <c r="E13" s="11">
        <v>4834</v>
      </c>
      <c r="F13" s="11"/>
      <c r="G13" s="49"/>
      <c r="H13" s="12"/>
      <c r="I13" s="50"/>
      <c r="J13" s="13"/>
      <c r="K13" s="14"/>
      <c r="L13" s="50"/>
      <c r="M13" s="14"/>
      <c r="N13" s="14"/>
      <c r="O13" s="13"/>
      <c r="P13" s="12"/>
      <c r="Q13" s="51"/>
      <c r="R13" s="158"/>
      <c r="S13" s="169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 t="s">
        <v>49</v>
      </c>
      <c r="B14" s="9">
        <f t="shared" si="0"/>
        <v>120</v>
      </c>
      <c r="C14" s="10"/>
      <c r="D14" s="11"/>
      <c r="E14" s="11">
        <v>1085</v>
      </c>
      <c r="F14" s="11"/>
      <c r="G14" s="49"/>
      <c r="H14" s="12"/>
      <c r="I14" s="50"/>
      <c r="J14" s="13"/>
      <c r="K14" s="14"/>
      <c r="L14" s="50"/>
      <c r="M14" s="14"/>
      <c r="N14" s="14"/>
      <c r="O14" s="13"/>
      <c r="P14" s="12"/>
      <c r="Q14" s="51"/>
      <c r="R14" s="158"/>
      <c r="S14" s="169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 t="s">
        <v>98</v>
      </c>
      <c r="B15" s="9">
        <f t="shared" si="0"/>
        <v>121</v>
      </c>
      <c r="C15" s="10"/>
      <c r="D15" s="11">
        <v>200</v>
      </c>
      <c r="E15" s="11"/>
      <c r="F15" s="11"/>
      <c r="G15" s="49"/>
      <c r="H15" s="12"/>
      <c r="I15" s="50"/>
      <c r="J15" s="13"/>
      <c r="K15" s="14"/>
      <c r="L15" s="50"/>
      <c r="M15" s="14"/>
      <c r="N15" s="14"/>
      <c r="O15" s="13"/>
      <c r="P15" s="12"/>
      <c r="Q15" s="51"/>
      <c r="R15" s="158"/>
      <c r="S15" s="169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 t="s">
        <v>49</v>
      </c>
      <c r="B16" s="9">
        <f t="shared" si="0"/>
        <v>122</v>
      </c>
      <c r="C16" s="10"/>
      <c r="D16" s="11"/>
      <c r="E16" s="11">
        <v>7110</v>
      </c>
      <c r="F16" s="11"/>
      <c r="G16" s="49"/>
      <c r="H16" s="12"/>
      <c r="I16" s="50"/>
      <c r="J16" s="13"/>
      <c r="K16" s="14"/>
      <c r="L16" s="50"/>
      <c r="M16" s="14"/>
      <c r="N16" s="14"/>
      <c r="O16" s="13"/>
      <c r="P16" s="12"/>
      <c r="Q16" s="51"/>
      <c r="R16" s="158"/>
      <c r="S16" s="169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 t="s">
        <v>49</v>
      </c>
      <c r="B17" s="9">
        <f t="shared" si="0"/>
        <v>123</v>
      </c>
      <c r="C17" s="10"/>
      <c r="D17" s="11"/>
      <c r="E17" s="11">
        <v>4058</v>
      </c>
      <c r="F17" s="11"/>
      <c r="G17" s="49"/>
      <c r="H17" s="12"/>
      <c r="I17" s="50"/>
      <c r="J17" s="13"/>
      <c r="K17" s="14"/>
      <c r="L17" s="50"/>
      <c r="M17" s="14"/>
      <c r="N17" s="14"/>
      <c r="O17" s="13"/>
      <c r="P17" s="12"/>
      <c r="Q17" s="51"/>
      <c r="R17" s="158"/>
      <c r="S17" s="169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 t="s">
        <v>49</v>
      </c>
      <c r="B18" s="9">
        <f>B17+1</f>
        <v>124</v>
      </c>
      <c r="C18" s="10"/>
      <c r="D18" s="11"/>
      <c r="E18" s="11">
        <v>14160</v>
      </c>
      <c r="F18" s="11"/>
      <c r="G18" s="49"/>
      <c r="H18" s="12"/>
      <c r="I18" s="50"/>
      <c r="J18" s="13"/>
      <c r="K18" s="14"/>
      <c r="L18" s="50"/>
      <c r="M18" s="14"/>
      <c r="N18" s="14"/>
      <c r="O18" s="13"/>
      <c r="P18" s="12"/>
      <c r="Q18" s="51"/>
      <c r="R18" s="158"/>
      <c r="S18" s="169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 t="s">
        <v>113</v>
      </c>
      <c r="B19" s="9">
        <f aca="true" t="shared" si="1" ref="B19:B33">B18+1</f>
        <v>125</v>
      </c>
      <c r="C19" s="10"/>
      <c r="D19" s="11">
        <v>50</v>
      </c>
      <c r="E19" s="11"/>
      <c r="F19" s="11"/>
      <c r="G19" s="49"/>
      <c r="H19" s="12"/>
      <c r="I19" s="50"/>
      <c r="J19" s="13"/>
      <c r="K19" s="14"/>
      <c r="L19" s="50"/>
      <c r="M19" s="14"/>
      <c r="N19" s="14"/>
      <c r="O19" s="13"/>
      <c r="P19" s="12"/>
      <c r="Q19" s="51"/>
      <c r="R19" s="158"/>
      <c r="S19" s="169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8" t="s">
        <v>49</v>
      </c>
      <c r="B20" s="9">
        <f t="shared" si="1"/>
        <v>126</v>
      </c>
      <c r="C20" s="10"/>
      <c r="D20" s="11"/>
      <c r="E20" s="11">
        <v>7808</v>
      </c>
      <c r="F20" s="11"/>
      <c r="G20" s="49"/>
      <c r="H20" s="12"/>
      <c r="I20" s="50"/>
      <c r="J20" s="13"/>
      <c r="K20" s="14"/>
      <c r="L20" s="50"/>
      <c r="M20" s="14"/>
      <c r="N20" s="14"/>
      <c r="O20" s="13"/>
      <c r="P20" s="12"/>
      <c r="Q20" s="51"/>
      <c r="R20" s="158"/>
      <c r="S20" s="169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>
      <c r="A21" s="8" t="s">
        <v>49</v>
      </c>
      <c r="B21" s="9">
        <f t="shared" si="1"/>
        <v>127</v>
      </c>
      <c r="C21" s="10"/>
      <c r="D21" s="11"/>
      <c r="E21" s="11">
        <v>1664</v>
      </c>
      <c r="F21" s="11"/>
      <c r="G21" s="49"/>
      <c r="H21" s="12"/>
      <c r="I21" s="50"/>
      <c r="J21" s="13"/>
      <c r="K21" s="14"/>
      <c r="L21" s="50"/>
      <c r="M21" s="14"/>
      <c r="N21" s="14"/>
      <c r="O21" s="13"/>
      <c r="P21" s="12"/>
      <c r="Q21" s="51"/>
      <c r="R21" s="158"/>
      <c r="S21" s="169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8" t="s">
        <v>101</v>
      </c>
      <c r="B22" s="9">
        <f t="shared" si="1"/>
        <v>128</v>
      </c>
      <c r="C22" s="10"/>
      <c r="D22" s="11"/>
      <c r="E22" s="11"/>
      <c r="F22" s="11"/>
      <c r="G22" s="49">
        <v>33.8</v>
      </c>
      <c r="H22" s="12"/>
      <c r="I22" s="50"/>
      <c r="J22" s="13"/>
      <c r="K22" s="14"/>
      <c r="L22" s="50"/>
      <c r="M22" s="14"/>
      <c r="N22" s="14"/>
      <c r="O22" s="13"/>
      <c r="P22" s="12"/>
      <c r="Q22" s="51"/>
      <c r="R22" s="158"/>
      <c r="S22" s="169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8" t="s">
        <v>103</v>
      </c>
      <c r="B23" s="9">
        <f t="shared" si="1"/>
        <v>129</v>
      </c>
      <c r="C23" s="10"/>
      <c r="D23" s="10">
        <v>40</v>
      </c>
      <c r="E23" s="11"/>
      <c r="F23" s="11"/>
      <c r="G23" s="49"/>
      <c r="H23" s="12"/>
      <c r="I23" s="50"/>
      <c r="J23" s="13"/>
      <c r="K23" s="14"/>
      <c r="L23" s="50"/>
      <c r="M23" s="14"/>
      <c r="N23" s="14"/>
      <c r="O23" s="13"/>
      <c r="P23" s="12"/>
      <c r="Q23" s="51"/>
      <c r="R23" s="158"/>
      <c r="S23" s="169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8" t="s">
        <v>102</v>
      </c>
      <c r="B24" s="9">
        <f t="shared" si="1"/>
        <v>130</v>
      </c>
      <c r="C24" s="10"/>
      <c r="D24" s="10">
        <v>50</v>
      </c>
      <c r="E24" s="11"/>
      <c r="F24" s="11"/>
      <c r="G24" s="49"/>
      <c r="H24" s="12"/>
      <c r="I24" s="50"/>
      <c r="J24" s="13"/>
      <c r="K24" s="14"/>
      <c r="L24" s="50"/>
      <c r="M24" s="14"/>
      <c r="N24" s="14"/>
      <c r="O24" s="13"/>
      <c r="P24" s="12"/>
      <c r="Q24" s="51"/>
      <c r="R24" s="158"/>
      <c r="S24" s="169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8" t="s">
        <v>104</v>
      </c>
      <c r="B25" s="9">
        <f t="shared" si="1"/>
        <v>131</v>
      </c>
      <c r="C25" s="10"/>
      <c r="D25" s="10">
        <v>300</v>
      </c>
      <c r="E25" s="11"/>
      <c r="F25" s="11"/>
      <c r="G25" s="49"/>
      <c r="H25" s="12"/>
      <c r="I25" s="50"/>
      <c r="J25" s="13"/>
      <c r="K25" s="14"/>
      <c r="L25" s="50"/>
      <c r="M25" s="14"/>
      <c r="N25" s="14"/>
      <c r="O25" s="13"/>
      <c r="P25" s="12"/>
      <c r="Q25" s="51"/>
      <c r="R25" s="158"/>
      <c r="S25" s="169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8" t="s">
        <v>49</v>
      </c>
      <c r="B26" s="9">
        <f t="shared" si="1"/>
        <v>132</v>
      </c>
      <c r="C26" s="10"/>
      <c r="D26" s="10"/>
      <c r="E26" s="11">
        <v>10190</v>
      </c>
      <c r="F26" s="11"/>
      <c r="G26" s="49"/>
      <c r="H26" s="12"/>
      <c r="I26" s="50"/>
      <c r="J26" s="13"/>
      <c r="K26" s="14"/>
      <c r="L26" s="50"/>
      <c r="M26" s="14"/>
      <c r="N26" s="14"/>
      <c r="O26" s="13"/>
      <c r="P26" s="12"/>
      <c r="Q26" s="51"/>
      <c r="R26" s="158"/>
      <c r="S26" s="169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8" t="s">
        <v>106</v>
      </c>
      <c r="B27" s="9">
        <f t="shared" si="1"/>
        <v>133</v>
      </c>
      <c r="C27" s="10"/>
      <c r="D27" s="10">
        <v>330</v>
      </c>
      <c r="E27" s="11"/>
      <c r="F27" s="11"/>
      <c r="G27" s="49"/>
      <c r="H27" s="12"/>
      <c r="I27" s="50"/>
      <c r="J27" s="13"/>
      <c r="K27" s="14"/>
      <c r="L27" s="50"/>
      <c r="M27" s="14"/>
      <c r="N27" s="14"/>
      <c r="O27" s="13"/>
      <c r="P27" s="12"/>
      <c r="Q27" s="51"/>
      <c r="R27" s="158"/>
      <c r="S27" s="169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8" t="s">
        <v>107</v>
      </c>
      <c r="B28" s="9">
        <f t="shared" si="1"/>
        <v>134</v>
      </c>
      <c r="C28" s="10"/>
      <c r="D28" s="10"/>
      <c r="E28" s="11"/>
      <c r="F28" s="11"/>
      <c r="G28" s="49">
        <v>330.4</v>
      </c>
      <c r="H28" s="12"/>
      <c r="I28" s="50"/>
      <c r="J28" s="13"/>
      <c r="K28" s="14"/>
      <c r="L28" s="50"/>
      <c r="M28" s="14"/>
      <c r="N28" s="14"/>
      <c r="O28" s="13"/>
      <c r="P28" s="12"/>
      <c r="Q28" s="51"/>
      <c r="R28" s="158"/>
      <c r="S28" s="169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8" t="s">
        <v>109</v>
      </c>
      <c r="B29" s="9" t="s">
        <v>108</v>
      </c>
      <c r="C29" s="10"/>
      <c r="D29" s="10">
        <v>500</v>
      </c>
      <c r="E29" s="11"/>
      <c r="F29" s="11"/>
      <c r="G29" s="49"/>
      <c r="H29" s="12"/>
      <c r="I29" s="50"/>
      <c r="J29" s="13"/>
      <c r="K29" s="14"/>
      <c r="L29" s="50"/>
      <c r="M29" s="14"/>
      <c r="N29" s="14"/>
      <c r="O29" s="13"/>
      <c r="P29" s="12"/>
      <c r="Q29" s="51"/>
      <c r="R29" s="158"/>
      <c r="S29" s="169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8" t="s">
        <v>110</v>
      </c>
      <c r="B30" s="9">
        <f>B28+1</f>
        <v>135</v>
      </c>
      <c r="C30" s="10"/>
      <c r="D30" s="11">
        <v>20</v>
      </c>
      <c r="E30" s="11"/>
      <c r="F30" s="11"/>
      <c r="G30" s="49"/>
      <c r="H30" s="12"/>
      <c r="I30" s="50"/>
      <c r="J30" s="13"/>
      <c r="K30" s="14"/>
      <c r="L30" s="50"/>
      <c r="M30" s="14"/>
      <c r="N30" s="14"/>
      <c r="O30" s="13"/>
      <c r="P30" s="12"/>
      <c r="Q30" s="51"/>
      <c r="R30" s="158"/>
      <c r="S30" s="169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8"/>
      <c r="B31" s="9">
        <f t="shared" si="1"/>
        <v>136</v>
      </c>
      <c r="C31" s="10"/>
      <c r="D31" s="11"/>
      <c r="E31" s="11"/>
      <c r="F31" s="11"/>
      <c r="G31" s="49"/>
      <c r="H31" s="12"/>
      <c r="I31" s="50"/>
      <c r="J31" s="13"/>
      <c r="K31" s="14"/>
      <c r="L31" s="50"/>
      <c r="M31" s="14"/>
      <c r="N31" s="14"/>
      <c r="O31" s="13"/>
      <c r="P31" s="12"/>
      <c r="Q31" s="51"/>
      <c r="R31" s="158"/>
      <c r="S31" s="169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8"/>
      <c r="B32" s="9">
        <f t="shared" si="1"/>
        <v>137</v>
      </c>
      <c r="C32" s="10"/>
      <c r="D32" s="11"/>
      <c r="E32" s="11"/>
      <c r="F32" s="11"/>
      <c r="G32" s="49"/>
      <c r="H32" s="12"/>
      <c r="I32" s="50"/>
      <c r="J32" s="13"/>
      <c r="K32" s="14"/>
      <c r="L32" s="50"/>
      <c r="M32" s="14"/>
      <c r="N32" s="14"/>
      <c r="O32" s="13"/>
      <c r="P32" s="12"/>
      <c r="Q32" s="51"/>
      <c r="R32" s="158"/>
      <c r="S32" s="169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.75" thickBot="1">
      <c r="A33" s="8"/>
      <c r="B33" s="9">
        <f t="shared" si="1"/>
        <v>138</v>
      </c>
      <c r="C33" s="10"/>
      <c r="D33" s="11"/>
      <c r="E33" s="11"/>
      <c r="F33" s="11"/>
      <c r="G33" s="49"/>
      <c r="H33" s="12"/>
      <c r="I33" s="50"/>
      <c r="J33" s="13"/>
      <c r="K33" s="14"/>
      <c r="L33" s="50"/>
      <c r="M33" s="14"/>
      <c r="N33" s="14"/>
      <c r="O33" s="13"/>
      <c r="P33" s="12"/>
      <c r="Q33" s="51"/>
      <c r="R33" s="158"/>
      <c r="S33" s="169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.75" thickBot="1">
      <c r="A34" s="232" t="s">
        <v>28</v>
      </c>
      <c r="B34" s="233"/>
      <c r="C34" s="102">
        <f aca="true" t="shared" si="2" ref="C34:S34">SUM(C5:C33)</f>
        <v>4741</v>
      </c>
      <c r="D34" s="94">
        <f t="shared" si="2"/>
        <v>2040</v>
      </c>
      <c r="E34" s="95">
        <f t="shared" si="2"/>
        <v>79023</v>
      </c>
      <c r="F34" s="85">
        <f t="shared" si="2"/>
        <v>0</v>
      </c>
      <c r="G34" s="139">
        <f t="shared" si="2"/>
        <v>963.5959999999999</v>
      </c>
      <c r="H34" s="139">
        <f t="shared" si="2"/>
        <v>0</v>
      </c>
      <c r="I34" s="139">
        <f t="shared" si="2"/>
        <v>4854.91</v>
      </c>
      <c r="J34" s="96">
        <f t="shared" si="2"/>
        <v>-80868.1</v>
      </c>
      <c r="K34" s="96">
        <f t="shared" si="2"/>
        <v>-73039.8</v>
      </c>
      <c r="L34" s="96">
        <f t="shared" si="2"/>
        <v>63703</v>
      </c>
      <c r="M34" s="96">
        <f t="shared" si="2"/>
        <v>8736.62</v>
      </c>
      <c r="N34" s="96">
        <f t="shared" si="2"/>
        <v>0</v>
      </c>
      <c r="O34" s="97">
        <f t="shared" si="2"/>
        <v>2364.36</v>
      </c>
      <c r="P34" s="98">
        <f t="shared" si="2"/>
        <v>3367.965</v>
      </c>
      <c r="Q34" s="99">
        <f t="shared" si="2"/>
        <v>232.27</v>
      </c>
      <c r="R34" s="159">
        <f t="shared" si="2"/>
        <v>210</v>
      </c>
      <c r="S34" s="170">
        <f t="shared" si="2"/>
        <v>4244.3</v>
      </c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.75" thickBot="1">
      <c r="A35" s="208" t="s">
        <v>42</v>
      </c>
      <c r="B35" s="69">
        <v>284</v>
      </c>
      <c r="C35" s="69"/>
      <c r="D35" s="70"/>
      <c r="E35" s="70"/>
      <c r="F35" s="70"/>
      <c r="G35" s="71"/>
      <c r="H35" s="74"/>
      <c r="I35" s="146"/>
      <c r="J35" s="73"/>
      <c r="K35" s="72"/>
      <c r="L35" s="72"/>
      <c r="M35" s="72"/>
      <c r="N35" s="72"/>
      <c r="O35" s="73"/>
      <c r="P35" s="74"/>
      <c r="Q35" s="73"/>
      <c r="R35" s="163"/>
      <c r="S35" s="171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8" t="s">
        <v>84</v>
      </c>
      <c r="B36" s="22">
        <f>B35+1</f>
        <v>285</v>
      </c>
      <c r="C36" s="135"/>
      <c r="D36" s="11"/>
      <c r="E36" s="11">
        <v>-1985</v>
      </c>
      <c r="F36" s="11"/>
      <c r="G36" s="23"/>
      <c r="H36" s="26"/>
      <c r="I36" s="148"/>
      <c r="J36" s="25">
        <v>1985</v>
      </c>
      <c r="K36" s="24"/>
      <c r="L36" s="24"/>
      <c r="M36" s="24"/>
      <c r="N36" s="24"/>
      <c r="O36" s="25"/>
      <c r="P36" s="26"/>
      <c r="Q36" s="25"/>
      <c r="R36" s="160"/>
      <c r="S36" s="172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8" t="s">
        <v>84</v>
      </c>
      <c r="B37" s="22">
        <f aca="true" t="shared" si="3" ref="B37:B73">B36+1</f>
        <v>286</v>
      </c>
      <c r="C37" s="136"/>
      <c r="D37" s="28"/>
      <c r="E37" s="28">
        <v>-8509</v>
      </c>
      <c r="F37" s="28"/>
      <c r="G37" s="29"/>
      <c r="H37" s="32"/>
      <c r="I37" s="149"/>
      <c r="J37" s="31">
        <v>8509</v>
      </c>
      <c r="K37" s="30"/>
      <c r="L37" s="30"/>
      <c r="M37" s="30"/>
      <c r="N37" s="30"/>
      <c r="O37" s="31"/>
      <c r="P37" s="32"/>
      <c r="Q37" s="31"/>
      <c r="R37" s="158"/>
      <c r="S37" s="169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8" t="s">
        <v>88</v>
      </c>
      <c r="B38" s="22">
        <f t="shared" si="3"/>
        <v>287</v>
      </c>
      <c r="C38" s="136"/>
      <c r="D38" s="28"/>
      <c r="E38" s="28"/>
      <c r="F38" s="11">
        <v>831</v>
      </c>
      <c r="G38" s="29"/>
      <c r="H38" s="32"/>
      <c r="I38" s="149"/>
      <c r="J38" s="31"/>
      <c r="K38" s="30"/>
      <c r="L38" s="30"/>
      <c r="M38" s="30"/>
      <c r="N38" s="30"/>
      <c r="O38" s="31"/>
      <c r="P38" s="32"/>
      <c r="Q38" s="31"/>
      <c r="R38" s="158"/>
      <c r="S38" s="169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8" t="s">
        <v>85</v>
      </c>
      <c r="B39" s="22">
        <f t="shared" si="3"/>
        <v>288</v>
      </c>
      <c r="C39" s="136"/>
      <c r="D39" s="28"/>
      <c r="E39" s="28"/>
      <c r="F39" s="11">
        <v>-831</v>
      </c>
      <c r="G39" s="29"/>
      <c r="H39" s="32"/>
      <c r="I39" s="149"/>
      <c r="J39" s="31"/>
      <c r="K39" s="30">
        <v>831</v>
      </c>
      <c r="L39" s="30"/>
      <c r="M39" s="30"/>
      <c r="N39" s="30"/>
      <c r="O39" s="31"/>
      <c r="P39" s="32"/>
      <c r="Q39" s="31"/>
      <c r="R39" s="158"/>
      <c r="S39" s="169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8" t="s">
        <v>88</v>
      </c>
      <c r="B40" s="22">
        <f t="shared" si="3"/>
        <v>289</v>
      </c>
      <c r="C40" s="136"/>
      <c r="D40" s="28"/>
      <c r="E40" s="28"/>
      <c r="F40" s="28">
        <v>669</v>
      </c>
      <c r="G40" s="29"/>
      <c r="H40" s="32"/>
      <c r="I40" s="149"/>
      <c r="J40" s="31"/>
      <c r="K40" s="30"/>
      <c r="L40" s="30"/>
      <c r="M40" s="30"/>
      <c r="N40" s="30"/>
      <c r="O40" s="31"/>
      <c r="P40" s="32"/>
      <c r="Q40" s="31"/>
      <c r="R40" s="158"/>
      <c r="S40" s="169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8" t="s">
        <v>85</v>
      </c>
      <c r="B41" s="22">
        <f t="shared" si="3"/>
        <v>290</v>
      </c>
      <c r="C41" s="136"/>
      <c r="D41" s="28"/>
      <c r="E41" s="28"/>
      <c r="F41" s="28">
        <v>-669</v>
      </c>
      <c r="G41" s="29"/>
      <c r="H41" s="32"/>
      <c r="I41" s="149"/>
      <c r="J41" s="31"/>
      <c r="K41" s="30">
        <v>669</v>
      </c>
      <c r="L41" s="30"/>
      <c r="M41" s="30"/>
      <c r="N41" s="30"/>
      <c r="O41" s="31"/>
      <c r="P41" s="32"/>
      <c r="Q41" s="31"/>
      <c r="R41" s="158"/>
      <c r="S41" s="169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8" t="s">
        <v>84</v>
      </c>
      <c r="B42" s="22">
        <f t="shared" si="3"/>
        <v>291</v>
      </c>
      <c r="C42" s="136"/>
      <c r="D42" s="28"/>
      <c r="E42" s="28">
        <v>-17620</v>
      </c>
      <c r="F42" s="28"/>
      <c r="G42" s="29"/>
      <c r="H42" s="32"/>
      <c r="I42" s="149"/>
      <c r="J42" s="31">
        <v>17545</v>
      </c>
      <c r="K42" s="30"/>
      <c r="L42" s="30"/>
      <c r="M42" s="30"/>
      <c r="N42" s="30"/>
      <c r="O42" s="31"/>
      <c r="P42" s="32"/>
      <c r="Q42" s="31"/>
      <c r="R42" s="158"/>
      <c r="S42" s="169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8" t="s">
        <v>84</v>
      </c>
      <c r="B43" s="22">
        <f t="shared" si="3"/>
        <v>292</v>
      </c>
      <c r="C43" s="136"/>
      <c r="D43" s="28"/>
      <c r="E43" s="28">
        <v>-4834</v>
      </c>
      <c r="F43" s="28"/>
      <c r="G43" s="29"/>
      <c r="H43" s="32"/>
      <c r="I43" s="149"/>
      <c r="J43" s="31">
        <v>4834</v>
      </c>
      <c r="K43" s="30"/>
      <c r="L43" s="30"/>
      <c r="M43" s="30"/>
      <c r="N43" s="30"/>
      <c r="O43" s="31"/>
      <c r="P43" s="32"/>
      <c r="Q43" s="31"/>
      <c r="R43" s="158"/>
      <c r="S43" s="169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48" t="s">
        <v>84</v>
      </c>
      <c r="B44" s="22">
        <f t="shared" si="3"/>
        <v>293</v>
      </c>
      <c r="C44" s="136"/>
      <c r="D44" s="28"/>
      <c r="E44" s="28">
        <v>-1085</v>
      </c>
      <c r="F44" s="28"/>
      <c r="G44" s="29"/>
      <c r="H44" s="32"/>
      <c r="I44" s="149"/>
      <c r="J44" s="31">
        <v>1085</v>
      </c>
      <c r="K44" s="30"/>
      <c r="L44" s="30"/>
      <c r="M44" s="30"/>
      <c r="N44" s="30"/>
      <c r="O44" s="31"/>
      <c r="P44" s="32"/>
      <c r="Q44" s="31"/>
      <c r="R44" s="158"/>
      <c r="S44" s="169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8" t="s">
        <v>84</v>
      </c>
      <c r="B45" s="22">
        <f t="shared" si="3"/>
        <v>294</v>
      </c>
      <c r="C45" s="136"/>
      <c r="D45" s="28"/>
      <c r="E45" s="28">
        <v>-11168</v>
      </c>
      <c r="F45" s="28"/>
      <c r="G45" s="29"/>
      <c r="H45" s="32"/>
      <c r="I45" s="149"/>
      <c r="J45" s="31">
        <v>11168</v>
      </c>
      <c r="K45" s="30"/>
      <c r="L45" s="30"/>
      <c r="M45" s="30"/>
      <c r="N45" s="30"/>
      <c r="O45" s="31"/>
      <c r="P45" s="32"/>
      <c r="Q45" s="31"/>
      <c r="R45" s="158"/>
      <c r="S45" s="169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48" t="s">
        <v>88</v>
      </c>
      <c r="B46" s="22">
        <f>B45+1</f>
        <v>295</v>
      </c>
      <c r="C46" s="136"/>
      <c r="D46" s="28"/>
      <c r="E46" s="28"/>
      <c r="F46" s="28">
        <v>1720</v>
      </c>
      <c r="G46" s="29"/>
      <c r="H46" s="32"/>
      <c r="I46" s="149"/>
      <c r="J46" s="31"/>
      <c r="K46" s="30"/>
      <c r="L46" s="30"/>
      <c r="M46" s="30"/>
      <c r="N46" s="30"/>
      <c r="O46" s="31"/>
      <c r="P46" s="32"/>
      <c r="Q46" s="31"/>
      <c r="R46" s="158"/>
      <c r="S46" s="169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8" t="s">
        <v>88</v>
      </c>
      <c r="B47" s="22">
        <f t="shared" si="3"/>
        <v>296</v>
      </c>
      <c r="C47" s="136"/>
      <c r="D47" s="28"/>
      <c r="E47" s="28"/>
      <c r="F47" s="28">
        <v>1662</v>
      </c>
      <c r="G47" s="29"/>
      <c r="H47" s="32"/>
      <c r="I47" s="149"/>
      <c r="J47" s="31"/>
      <c r="K47" s="30"/>
      <c r="L47" s="30"/>
      <c r="M47" s="30"/>
      <c r="N47" s="30"/>
      <c r="O47" s="31"/>
      <c r="P47" s="32"/>
      <c r="Q47" s="31"/>
      <c r="R47" s="158"/>
      <c r="S47" s="169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8" t="s">
        <v>85</v>
      </c>
      <c r="B48" s="22">
        <f t="shared" si="3"/>
        <v>297</v>
      </c>
      <c r="C48" s="136"/>
      <c r="D48" s="28"/>
      <c r="E48" s="28"/>
      <c r="F48" s="28">
        <v>-3382</v>
      </c>
      <c r="G48" s="29"/>
      <c r="H48" s="32"/>
      <c r="I48" s="149"/>
      <c r="J48" s="31"/>
      <c r="K48" s="30">
        <v>3382</v>
      </c>
      <c r="L48" s="30"/>
      <c r="M48" s="30"/>
      <c r="N48" s="30"/>
      <c r="O48" s="31"/>
      <c r="P48" s="32"/>
      <c r="Q48" s="31"/>
      <c r="R48" s="158"/>
      <c r="S48" s="169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8" t="s">
        <v>86</v>
      </c>
      <c r="B49" s="22">
        <f t="shared" si="3"/>
        <v>298</v>
      </c>
      <c r="C49" s="136"/>
      <c r="D49" s="28"/>
      <c r="E49" s="28"/>
      <c r="F49" s="28"/>
      <c r="G49" s="29">
        <v>-170</v>
      </c>
      <c r="H49" s="32"/>
      <c r="I49" s="149"/>
      <c r="J49" s="31"/>
      <c r="K49" s="30"/>
      <c r="L49" s="30"/>
      <c r="M49" s="30"/>
      <c r="N49" s="30"/>
      <c r="O49" s="31"/>
      <c r="P49" s="32">
        <v>170</v>
      </c>
      <c r="Q49" s="31"/>
      <c r="R49" s="158"/>
      <c r="S49" s="169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8"/>
      <c r="B50" s="22">
        <f t="shared" si="3"/>
        <v>299</v>
      </c>
      <c r="C50" s="136"/>
      <c r="D50" s="28"/>
      <c r="E50" s="28"/>
      <c r="F50" s="28"/>
      <c r="G50" s="29"/>
      <c r="H50" s="32"/>
      <c r="I50" s="149"/>
      <c r="J50" s="31"/>
      <c r="K50" s="30"/>
      <c r="L50" s="30"/>
      <c r="M50" s="30"/>
      <c r="N50" s="30"/>
      <c r="O50" s="31"/>
      <c r="P50" s="32"/>
      <c r="Q50" s="31"/>
      <c r="R50" s="158"/>
      <c r="S50" s="169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8" t="s">
        <v>88</v>
      </c>
      <c r="B51" s="22">
        <f t="shared" si="3"/>
        <v>300</v>
      </c>
      <c r="C51" s="136"/>
      <c r="D51" s="28"/>
      <c r="E51" s="28"/>
      <c r="F51" s="28">
        <v>2367</v>
      </c>
      <c r="G51" s="29"/>
      <c r="H51" s="32"/>
      <c r="I51" s="149"/>
      <c r="J51" s="31"/>
      <c r="K51" s="30"/>
      <c r="L51" s="30"/>
      <c r="M51" s="30"/>
      <c r="N51" s="30"/>
      <c r="O51" s="31"/>
      <c r="P51" s="32"/>
      <c r="Q51" s="31"/>
      <c r="R51" s="158"/>
      <c r="S51" s="169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8" t="s">
        <v>85</v>
      </c>
      <c r="B52" s="22">
        <f t="shared" si="3"/>
        <v>301</v>
      </c>
      <c r="C52" s="136"/>
      <c r="D52" s="28"/>
      <c r="E52" s="28"/>
      <c r="F52" s="28">
        <v>-2367</v>
      </c>
      <c r="G52" s="29"/>
      <c r="H52" s="32"/>
      <c r="I52" s="149"/>
      <c r="J52" s="31"/>
      <c r="K52" s="30">
        <v>2367</v>
      </c>
      <c r="L52" s="30"/>
      <c r="M52" s="30"/>
      <c r="N52" s="30"/>
      <c r="O52" s="31"/>
      <c r="P52" s="32"/>
      <c r="Q52" s="31"/>
      <c r="R52" s="158"/>
      <c r="S52" s="169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48" t="s">
        <v>84</v>
      </c>
      <c r="B53" s="22">
        <f t="shared" si="3"/>
        <v>302</v>
      </c>
      <c r="C53" s="136"/>
      <c r="D53" s="28"/>
      <c r="E53" s="28">
        <v>-14160</v>
      </c>
      <c r="F53" s="28"/>
      <c r="G53" s="29"/>
      <c r="H53" s="32"/>
      <c r="I53" s="149"/>
      <c r="J53" s="31">
        <v>14160</v>
      </c>
      <c r="K53" s="30"/>
      <c r="L53" s="30"/>
      <c r="M53" s="30"/>
      <c r="N53" s="30"/>
      <c r="O53" s="31"/>
      <c r="P53" s="32"/>
      <c r="Q53" s="31"/>
      <c r="R53" s="158"/>
      <c r="S53" s="169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48" t="s">
        <v>88</v>
      </c>
      <c r="B54" s="22">
        <f t="shared" si="3"/>
        <v>303</v>
      </c>
      <c r="C54" s="136"/>
      <c r="D54" s="28"/>
      <c r="E54" s="28"/>
      <c r="F54" s="28">
        <v>882</v>
      </c>
      <c r="G54" s="29"/>
      <c r="H54" s="32"/>
      <c r="I54" s="149"/>
      <c r="J54" s="31"/>
      <c r="K54" s="30"/>
      <c r="L54" s="30"/>
      <c r="M54" s="30"/>
      <c r="N54" s="30"/>
      <c r="O54" s="31"/>
      <c r="P54" s="32"/>
      <c r="Q54" s="31"/>
      <c r="R54" s="158"/>
      <c r="S54" s="169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8" t="s">
        <v>100</v>
      </c>
      <c r="B55" s="22">
        <f t="shared" si="3"/>
        <v>304</v>
      </c>
      <c r="C55" s="136"/>
      <c r="D55" s="28">
        <v>1287</v>
      </c>
      <c r="E55" s="28"/>
      <c r="F55" s="28"/>
      <c r="G55" s="29"/>
      <c r="H55" s="32"/>
      <c r="I55" s="149"/>
      <c r="J55" s="31"/>
      <c r="K55" s="30"/>
      <c r="L55" s="30"/>
      <c r="M55" s="30"/>
      <c r="N55" s="30"/>
      <c r="O55" s="31"/>
      <c r="P55" s="32"/>
      <c r="Q55" s="31"/>
      <c r="R55" s="158"/>
      <c r="S55" s="169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8" t="s">
        <v>105</v>
      </c>
      <c r="B56" s="22">
        <f t="shared" si="3"/>
        <v>305</v>
      </c>
      <c r="C56" s="136"/>
      <c r="D56" s="28"/>
      <c r="E56" s="28">
        <v>-175</v>
      </c>
      <c r="F56" s="28"/>
      <c r="G56" s="29"/>
      <c r="H56" s="32"/>
      <c r="I56" s="149"/>
      <c r="J56" s="31"/>
      <c r="K56" s="30"/>
      <c r="L56" s="30"/>
      <c r="M56" s="30"/>
      <c r="N56" s="30"/>
      <c r="O56" s="31"/>
      <c r="P56" s="32"/>
      <c r="Q56" s="31"/>
      <c r="R56" s="158"/>
      <c r="S56" s="169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8"/>
      <c r="B57" s="22">
        <f t="shared" si="3"/>
        <v>306</v>
      </c>
      <c r="C57" s="136"/>
      <c r="D57" s="28"/>
      <c r="E57" s="28"/>
      <c r="F57" s="28"/>
      <c r="G57" s="29"/>
      <c r="H57" s="32"/>
      <c r="I57" s="149"/>
      <c r="J57" s="31"/>
      <c r="K57" s="30"/>
      <c r="L57" s="30"/>
      <c r="M57" s="30"/>
      <c r="N57" s="30"/>
      <c r="O57" s="31"/>
      <c r="P57" s="32"/>
      <c r="Q57" s="31"/>
      <c r="R57" s="158"/>
      <c r="S57" s="169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48"/>
      <c r="B58" s="22">
        <f t="shared" si="3"/>
        <v>307</v>
      </c>
      <c r="C58" s="136"/>
      <c r="D58" s="28"/>
      <c r="E58" s="28"/>
      <c r="F58" s="28"/>
      <c r="G58" s="29"/>
      <c r="H58" s="32"/>
      <c r="I58" s="149"/>
      <c r="J58" s="31"/>
      <c r="K58" s="30"/>
      <c r="L58" s="30"/>
      <c r="M58" s="30"/>
      <c r="N58" s="30"/>
      <c r="O58" s="31"/>
      <c r="P58" s="32"/>
      <c r="Q58" s="31"/>
      <c r="R58" s="158"/>
      <c r="S58" s="169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48"/>
      <c r="B59" s="22">
        <f t="shared" si="3"/>
        <v>308</v>
      </c>
      <c r="C59" s="136"/>
      <c r="D59" s="28"/>
      <c r="E59" s="28"/>
      <c r="F59" s="28"/>
      <c r="G59" s="29"/>
      <c r="H59" s="32"/>
      <c r="I59" s="149"/>
      <c r="J59" s="31"/>
      <c r="K59" s="30"/>
      <c r="L59" s="30"/>
      <c r="M59" s="30"/>
      <c r="N59" s="30"/>
      <c r="O59" s="31"/>
      <c r="P59" s="32"/>
      <c r="Q59" s="31"/>
      <c r="R59" s="158"/>
      <c r="S59" s="169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>
      <c r="A60" s="48"/>
      <c r="B60" s="22">
        <f t="shared" si="3"/>
        <v>309</v>
      </c>
      <c r="C60" s="136"/>
      <c r="D60" s="28"/>
      <c r="E60" s="28"/>
      <c r="F60" s="28"/>
      <c r="G60" s="29"/>
      <c r="H60" s="32"/>
      <c r="I60" s="149"/>
      <c r="J60" s="31"/>
      <c r="K60" s="30"/>
      <c r="L60" s="30"/>
      <c r="M60" s="30"/>
      <c r="N60" s="30"/>
      <c r="O60" s="31"/>
      <c r="P60" s="32"/>
      <c r="Q60" s="31"/>
      <c r="R60" s="158"/>
      <c r="S60" s="169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">
      <c r="A61" s="48"/>
      <c r="B61" s="22">
        <f t="shared" si="3"/>
        <v>310</v>
      </c>
      <c r="C61" s="136"/>
      <c r="D61" s="28"/>
      <c r="E61" s="28"/>
      <c r="F61" s="28"/>
      <c r="G61" s="29"/>
      <c r="H61" s="32"/>
      <c r="I61" s="149"/>
      <c r="J61" s="31"/>
      <c r="K61" s="30"/>
      <c r="L61" s="30"/>
      <c r="M61" s="30"/>
      <c r="N61" s="30"/>
      <c r="O61" s="31"/>
      <c r="P61" s="32"/>
      <c r="Q61" s="31"/>
      <c r="R61" s="158"/>
      <c r="S61" s="169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">
      <c r="A62" s="48"/>
      <c r="B62" s="22">
        <f t="shared" si="3"/>
        <v>311</v>
      </c>
      <c r="C62" s="136"/>
      <c r="D62" s="28"/>
      <c r="E62" s="28"/>
      <c r="F62" s="28"/>
      <c r="G62" s="29"/>
      <c r="H62" s="32"/>
      <c r="I62" s="149"/>
      <c r="J62" s="31"/>
      <c r="K62" s="30"/>
      <c r="L62" s="30"/>
      <c r="M62" s="30"/>
      <c r="N62" s="30"/>
      <c r="O62" s="31"/>
      <c r="P62" s="32"/>
      <c r="Q62" s="31"/>
      <c r="R62" s="158"/>
      <c r="S62" s="169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5">
      <c r="A63" s="48" t="s">
        <v>88</v>
      </c>
      <c r="B63" s="22">
        <f t="shared" si="3"/>
        <v>312</v>
      </c>
      <c r="C63" s="136"/>
      <c r="D63" s="28"/>
      <c r="E63" s="28"/>
      <c r="F63" s="28">
        <v>1511</v>
      </c>
      <c r="G63" s="29"/>
      <c r="H63" s="32"/>
      <c r="I63" s="149"/>
      <c r="J63" s="31"/>
      <c r="K63" s="30"/>
      <c r="L63" s="30"/>
      <c r="M63" s="30"/>
      <c r="N63" s="30"/>
      <c r="O63" s="31"/>
      <c r="P63" s="32"/>
      <c r="Q63" s="31"/>
      <c r="R63" s="158"/>
      <c r="S63" s="169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5">
      <c r="A64" s="48" t="s">
        <v>87</v>
      </c>
      <c r="B64" s="22">
        <f t="shared" si="3"/>
        <v>313</v>
      </c>
      <c r="C64" s="136"/>
      <c r="D64" s="28">
        <v>-1500</v>
      </c>
      <c r="E64" s="28"/>
      <c r="F64" s="28"/>
      <c r="G64" s="29"/>
      <c r="H64" s="32"/>
      <c r="I64" s="149">
        <v>1500</v>
      </c>
      <c r="J64" s="31"/>
      <c r="K64" s="30"/>
      <c r="L64" s="30"/>
      <c r="M64" s="30"/>
      <c r="N64" s="30"/>
      <c r="O64" s="31"/>
      <c r="P64" s="32"/>
      <c r="Q64" s="31"/>
      <c r="R64" s="158"/>
      <c r="S64" s="169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">
      <c r="A65" s="48" t="s">
        <v>84</v>
      </c>
      <c r="B65" s="22">
        <f t="shared" si="3"/>
        <v>314</v>
      </c>
      <c r="C65" s="136"/>
      <c r="D65" s="28"/>
      <c r="E65" s="28">
        <v>-9294</v>
      </c>
      <c r="F65" s="28"/>
      <c r="G65" s="29"/>
      <c r="H65" s="32"/>
      <c r="I65" s="149"/>
      <c r="J65" s="31">
        <v>9294</v>
      </c>
      <c r="K65" s="30"/>
      <c r="L65" s="30"/>
      <c r="M65" s="30"/>
      <c r="N65" s="30"/>
      <c r="O65" s="31"/>
      <c r="P65" s="32"/>
      <c r="Q65" s="31"/>
      <c r="R65" s="158"/>
      <c r="S65" s="169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">
      <c r="A66" s="48" t="s">
        <v>85</v>
      </c>
      <c r="B66" s="22">
        <f t="shared" si="3"/>
        <v>315</v>
      </c>
      <c r="C66" s="136"/>
      <c r="D66" s="28"/>
      <c r="E66" s="28"/>
      <c r="F66" s="28">
        <v>-882</v>
      </c>
      <c r="G66" s="29"/>
      <c r="H66" s="32"/>
      <c r="I66" s="149"/>
      <c r="J66" s="31"/>
      <c r="K66" s="30">
        <v>882</v>
      </c>
      <c r="L66" s="30"/>
      <c r="M66" s="30"/>
      <c r="N66" s="30"/>
      <c r="O66" s="31"/>
      <c r="P66" s="32"/>
      <c r="Q66" s="31"/>
      <c r="R66" s="158"/>
      <c r="S66" s="169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">
      <c r="A67" s="48" t="s">
        <v>84</v>
      </c>
      <c r="B67" s="22">
        <f t="shared" si="3"/>
        <v>316</v>
      </c>
      <c r="C67" s="136"/>
      <c r="D67" s="28"/>
      <c r="E67" s="28">
        <v>-10190</v>
      </c>
      <c r="F67" s="28"/>
      <c r="G67" s="29"/>
      <c r="H67" s="32"/>
      <c r="I67" s="149"/>
      <c r="J67" s="31">
        <v>10190</v>
      </c>
      <c r="K67" s="30"/>
      <c r="L67" s="30"/>
      <c r="M67" s="30"/>
      <c r="N67" s="30"/>
      <c r="O67" s="31"/>
      <c r="P67" s="32"/>
      <c r="Q67" s="31"/>
      <c r="R67" s="158"/>
      <c r="S67" s="169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">
      <c r="A68" s="48" t="s">
        <v>85</v>
      </c>
      <c r="B68" s="22">
        <f t="shared" si="3"/>
        <v>317</v>
      </c>
      <c r="C68" s="136"/>
      <c r="D68" s="28"/>
      <c r="E68" s="28"/>
      <c r="F68" s="28">
        <v>-1511</v>
      </c>
      <c r="G68" s="29"/>
      <c r="H68" s="32"/>
      <c r="I68" s="149"/>
      <c r="J68" s="31"/>
      <c r="K68" s="30">
        <v>1511</v>
      </c>
      <c r="L68" s="30"/>
      <c r="M68" s="30"/>
      <c r="N68" s="30"/>
      <c r="O68" s="31"/>
      <c r="P68" s="32"/>
      <c r="Q68" s="31"/>
      <c r="R68" s="158"/>
      <c r="S68" s="169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">
      <c r="A69" s="48" t="s">
        <v>87</v>
      </c>
      <c r="B69" s="22">
        <f t="shared" si="3"/>
        <v>318</v>
      </c>
      <c r="C69" s="136"/>
      <c r="D69" s="28"/>
      <c r="E69" s="28"/>
      <c r="F69" s="28"/>
      <c r="G69" s="29"/>
      <c r="H69" s="32"/>
      <c r="I69" s="149"/>
      <c r="J69" s="31"/>
      <c r="K69" s="30"/>
      <c r="L69" s="30"/>
      <c r="M69" s="30"/>
      <c r="N69" s="30"/>
      <c r="O69" s="31"/>
      <c r="P69" s="32"/>
      <c r="Q69" s="31"/>
      <c r="R69" s="158"/>
      <c r="S69" s="169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">
      <c r="A70" s="48"/>
      <c r="B70" s="22">
        <f t="shared" si="3"/>
        <v>319</v>
      </c>
      <c r="C70" s="136"/>
      <c r="D70" s="28"/>
      <c r="E70" s="28"/>
      <c r="F70" s="28"/>
      <c r="G70" s="29"/>
      <c r="H70" s="32"/>
      <c r="I70" s="149"/>
      <c r="J70" s="31"/>
      <c r="K70" s="30"/>
      <c r="L70" s="30"/>
      <c r="M70" s="30"/>
      <c r="N70" s="30"/>
      <c r="O70" s="31"/>
      <c r="P70" s="32"/>
      <c r="Q70" s="31"/>
      <c r="R70" s="158"/>
      <c r="S70" s="169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">
      <c r="A71" s="48" t="s">
        <v>86</v>
      </c>
      <c r="B71" s="22">
        <f t="shared" si="3"/>
        <v>320</v>
      </c>
      <c r="C71" s="136"/>
      <c r="D71" s="28"/>
      <c r="E71" s="28"/>
      <c r="F71" s="28"/>
      <c r="G71" s="29"/>
      <c r="H71" s="32"/>
      <c r="I71" s="149"/>
      <c r="J71" s="31"/>
      <c r="K71" s="30"/>
      <c r="L71" s="30"/>
      <c r="M71" s="30"/>
      <c r="N71" s="30"/>
      <c r="O71" s="31"/>
      <c r="P71" s="32"/>
      <c r="Q71" s="31"/>
      <c r="R71" s="158"/>
      <c r="S71" s="169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">
      <c r="A72" s="48"/>
      <c r="B72" s="22">
        <f t="shared" si="3"/>
        <v>321</v>
      </c>
      <c r="C72" s="136"/>
      <c r="D72" s="28"/>
      <c r="E72" s="28"/>
      <c r="F72" s="28"/>
      <c r="G72" s="29"/>
      <c r="H72" s="32"/>
      <c r="I72" s="149"/>
      <c r="J72" s="31"/>
      <c r="K72" s="30"/>
      <c r="L72" s="30"/>
      <c r="M72" s="30"/>
      <c r="N72" s="30"/>
      <c r="O72" s="31"/>
      <c r="P72" s="32"/>
      <c r="Q72" s="31"/>
      <c r="R72" s="158"/>
      <c r="S72" s="169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">
      <c r="A73" s="48"/>
      <c r="B73" s="22">
        <f t="shared" si="3"/>
        <v>322</v>
      </c>
      <c r="C73" s="136"/>
      <c r="D73" s="28"/>
      <c r="E73" s="28"/>
      <c r="F73" s="28"/>
      <c r="G73" s="29"/>
      <c r="H73" s="32"/>
      <c r="I73" s="149"/>
      <c r="J73" s="31"/>
      <c r="K73" s="30"/>
      <c r="L73" s="30"/>
      <c r="M73" s="30"/>
      <c r="N73" s="30"/>
      <c r="O73" s="31"/>
      <c r="P73" s="32"/>
      <c r="Q73" s="31"/>
      <c r="R73" s="158"/>
      <c r="S73" s="169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5.75" thickBot="1">
      <c r="A74" s="211" t="s">
        <v>43</v>
      </c>
      <c r="B74" s="212"/>
      <c r="C74" s="137">
        <f aca="true" t="shared" si="4" ref="C74:S74">SUM(C35:C73)</f>
        <v>0</v>
      </c>
      <c r="D74" s="66">
        <f t="shared" si="4"/>
        <v>-213</v>
      </c>
      <c r="E74" s="66">
        <f t="shared" si="4"/>
        <v>-79020</v>
      </c>
      <c r="F74" s="66">
        <f t="shared" si="4"/>
        <v>0</v>
      </c>
      <c r="G74" s="68">
        <f t="shared" si="4"/>
        <v>-170</v>
      </c>
      <c r="H74" s="68">
        <f t="shared" si="4"/>
        <v>0</v>
      </c>
      <c r="I74" s="144">
        <f t="shared" si="4"/>
        <v>1500</v>
      </c>
      <c r="J74" s="66">
        <f t="shared" si="4"/>
        <v>78770</v>
      </c>
      <c r="K74" s="66">
        <f t="shared" si="4"/>
        <v>9642</v>
      </c>
      <c r="L74" s="67">
        <f t="shared" si="4"/>
        <v>0</v>
      </c>
      <c r="M74" s="66">
        <f t="shared" si="4"/>
        <v>0</v>
      </c>
      <c r="N74" s="66">
        <f t="shared" si="4"/>
        <v>0</v>
      </c>
      <c r="O74" s="66">
        <f t="shared" si="4"/>
        <v>0</v>
      </c>
      <c r="P74" s="66">
        <f t="shared" si="4"/>
        <v>170</v>
      </c>
      <c r="Q74" s="68">
        <f t="shared" si="4"/>
        <v>0</v>
      </c>
      <c r="R74" s="161">
        <f t="shared" si="4"/>
        <v>0</v>
      </c>
      <c r="S74" s="173">
        <f t="shared" si="4"/>
        <v>0</v>
      </c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5.75" thickBot="1">
      <c r="A75" s="33" t="s">
        <v>27</v>
      </c>
      <c r="B75" s="34">
        <v>115</v>
      </c>
      <c r="C75" s="35"/>
      <c r="D75" s="36"/>
      <c r="E75" s="37"/>
      <c r="F75" s="38"/>
      <c r="G75" s="140"/>
      <c r="H75" s="39"/>
      <c r="I75" s="40"/>
      <c r="J75" s="41"/>
      <c r="K75" s="41"/>
      <c r="L75" s="41"/>
      <c r="M75" s="41"/>
      <c r="N75" s="41"/>
      <c r="O75" s="40"/>
      <c r="P75" s="39"/>
      <c r="Q75" s="53"/>
      <c r="R75" s="162"/>
      <c r="S75" s="174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5">
      <c r="A76" s="48" t="s">
        <v>92</v>
      </c>
      <c r="B76" s="42">
        <f aca="true" t="shared" si="5" ref="B76:B89">B75+1</f>
        <v>116</v>
      </c>
      <c r="C76" s="10">
        <v>375</v>
      </c>
      <c r="D76" s="43"/>
      <c r="E76" s="44"/>
      <c r="F76" s="45"/>
      <c r="G76" s="141"/>
      <c r="H76" s="12"/>
      <c r="I76" s="13"/>
      <c r="J76" s="14"/>
      <c r="K76" s="14"/>
      <c r="L76" s="14"/>
      <c r="M76" s="14"/>
      <c r="N76" s="14"/>
      <c r="O76" s="13"/>
      <c r="P76" s="12"/>
      <c r="Q76" s="51"/>
      <c r="R76" s="160"/>
      <c r="S76" s="172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5">
      <c r="A77" s="48" t="s">
        <v>93</v>
      </c>
      <c r="B77" s="42">
        <f t="shared" si="5"/>
        <v>117</v>
      </c>
      <c r="C77" s="10"/>
      <c r="D77" s="43"/>
      <c r="E77" s="44"/>
      <c r="F77" s="45"/>
      <c r="G77" s="141"/>
      <c r="H77" s="12"/>
      <c r="I77" s="13">
        <v>3113</v>
      </c>
      <c r="J77" s="14"/>
      <c r="K77" s="14"/>
      <c r="L77" s="14"/>
      <c r="M77" s="14"/>
      <c r="N77" s="14"/>
      <c r="O77" s="13"/>
      <c r="P77" s="12"/>
      <c r="Q77" s="51"/>
      <c r="R77" s="160"/>
      <c r="S77" s="172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">
      <c r="A78" s="48" t="s">
        <v>94</v>
      </c>
      <c r="B78" s="42">
        <f t="shared" si="5"/>
        <v>118</v>
      </c>
      <c r="C78" s="27"/>
      <c r="D78" s="15"/>
      <c r="E78" s="16"/>
      <c r="F78" s="17"/>
      <c r="G78" s="142"/>
      <c r="H78" s="18"/>
      <c r="I78" s="19"/>
      <c r="J78" s="20">
        <v>4000</v>
      </c>
      <c r="K78" s="20"/>
      <c r="L78" s="20"/>
      <c r="M78" s="20"/>
      <c r="N78" s="20"/>
      <c r="O78" s="19"/>
      <c r="P78" s="18"/>
      <c r="Q78" s="52"/>
      <c r="R78" s="158"/>
      <c r="S78" s="169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5">
      <c r="A79" s="48" t="s">
        <v>95</v>
      </c>
      <c r="B79" s="42">
        <f t="shared" si="5"/>
        <v>119</v>
      </c>
      <c r="C79" s="10">
        <v>81</v>
      </c>
      <c r="D79" s="15"/>
      <c r="E79" s="16"/>
      <c r="F79" s="17"/>
      <c r="G79" s="142"/>
      <c r="H79" s="18"/>
      <c r="I79" s="20"/>
      <c r="J79" s="20"/>
      <c r="K79" s="20"/>
      <c r="L79" s="20"/>
      <c r="M79" s="20"/>
      <c r="N79" s="20"/>
      <c r="O79" s="19"/>
      <c r="P79" s="18"/>
      <c r="Q79" s="52"/>
      <c r="R79" s="158"/>
      <c r="S79" s="169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5">
      <c r="A80" s="48" t="s">
        <v>96</v>
      </c>
      <c r="B80" s="42">
        <f t="shared" si="5"/>
        <v>120</v>
      </c>
      <c r="C80" s="10">
        <v>30</v>
      </c>
      <c r="D80" s="15"/>
      <c r="E80" s="16"/>
      <c r="F80" s="17"/>
      <c r="G80" s="142"/>
      <c r="H80" s="18"/>
      <c r="I80" s="19"/>
      <c r="J80" s="20"/>
      <c r="K80" s="20"/>
      <c r="L80" s="20"/>
      <c r="M80" s="20"/>
      <c r="N80" s="20"/>
      <c r="O80" s="19"/>
      <c r="P80" s="18"/>
      <c r="Q80" s="52"/>
      <c r="R80" s="158"/>
      <c r="S80" s="169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5">
      <c r="A81" s="48" t="s">
        <v>97</v>
      </c>
      <c r="B81" s="42">
        <f t="shared" si="5"/>
        <v>121</v>
      </c>
      <c r="C81" s="27">
        <v>360</v>
      </c>
      <c r="D81" s="15"/>
      <c r="E81" s="16"/>
      <c r="F81" s="17"/>
      <c r="G81" s="142"/>
      <c r="H81" s="18"/>
      <c r="I81" s="19"/>
      <c r="J81" s="20"/>
      <c r="K81" s="20"/>
      <c r="L81" s="20"/>
      <c r="M81" s="20"/>
      <c r="N81" s="20"/>
      <c r="O81" s="19"/>
      <c r="P81" s="18"/>
      <c r="Q81" s="52"/>
      <c r="R81" s="158"/>
      <c r="S81" s="169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5">
      <c r="A82" s="48" t="s">
        <v>99</v>
      </c>
      <c r="B82" s="42">
        <f t="shared" si="5"/>
        <v>122</v>
      </c>
      <c r="C82" s="27">
        <v>70</v>
      </c>
      <c r="D82" s="15"/>
      <c r="E82" s="16"/>
      <c r="F82" s="17"/>
      <c r="G82" s="142"/>
      <c r="H82" s="18"/>
      <c r="I82" s="19"/>
      <c r="J82" s="20"/>
      <c r="K82" s="20"/>
      <c r="L82" s="20"/>
      <c r="M82" s="20"/>
      <c r="N82" s="20"/>
      <c r="O82" s="19"/>
      <c r="P82" s="18"/>
      <c r="Q82" s="52"/>
      <c r="R82" s="158"/>
      <c r="S82" s="169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s="204" customFormat="1" ht="15">
      <c r="A83" s="48"/>
      <c r="B83" s="191">
        <f t="shared" si="5"/>
        <v>123</v>
      </c>
      <c r="C83" s="27"/>
      <c r="D83" s="193"/>
      <c r="E83" s="194"/>
      <c r="F83" s="195"/>
      <c r="G83" s="196"/>
      <c r="H83" s="197"/>
      <c r="I83" s="198"/>
      <c r="J83" s="199"/>
      <c r="K83" s="199"/>
      <c r="L83" s="199"/>
      <c r="M83" s="199"/>
      <c r="N83" s="199"/>
      <c r="O83" s="198"/>
      <c r="P83" s="197"/>
      <c r="Q83" s="200"/>
      <c r="R83" s="201"/>
      <c r="S83" s="202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</row>
    <row r="84" spans="1:29" ht="15">
      <c r="A84" s="48"/>
      <c r="B84" s="42">
        <f t="shared" si="5"/>
        <v>124</v>
      </c>
      <c r="C84" s="192"/>
      <c r="D84" s="15"/>
      <c r="E84" s="16"/>
      <c r="F84" s="17"/>
      <c r="G84" s="142"/>
      <c r="H84" s="18"/>
      <c r="I84" s="19"/>
      <c r="J84" s="20"/>
      <c r="K84" s="20"/>
      <c r="L84" s="20"/>
      <c r="M84" s="20"/>
      <c r="N84" s="20"/>
      <c r="O84" s="19"/>
      <c r="P84" s="18"/>
      <c r="Q84" s="52"/>
      <c r="R84" s="158"/>
      <c r="S84" s="169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5">
      <c r="A85" s="48"/>
      <c r="B85" s="42">
        <f t="shared" si="5"/>
        <v>125</v>
      </c>
      <c r="C85" s="27"/>
      <c r="D85" s="15"/>
      <c r="E85" s="16"/>
      <c r="F85" s="17"/>
      <c r="G85" s="142"/>
      <c r="H85" s="18"/>
      <c r="I85" s="19"/>
      <c r="J85" s="20"/>
      <c r="K85" s="20"/>
      <c r="L85" s="20"/>
      <c r="M85" s="20"/>
      <c r="N85" s="20"/>
      <c r="O85" s="19"/>
      <c r="P85" s="18"/>
      <c r="Q85" s="52"/>
      <c r="R85" s="158"/>
      <c r="S85" s="169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5">
      <c r="A86" s="8"/>
      <c r="B86" s="42">
        <f t="shared" si="5"/>
        <v>126</v>
      </c>
      <c r="C86" s="27"/>
      <c r="D86" s="15"/>
      <c r="E86" s="16"/>
      <c r="F86" s="17"/>
      <c r="G86" s="142"/>
      <c r="H86" s="18"/>
      <c r="I86" s="19"/>
      <c r="J86" s="20"/>
      <c r="K86" s="20"/>
      <c r="L86" s="20"/>
      <c r="M86" s="20"/>
      <c r="N86" s="20"/>
      <c r="O86" s="19"/>
      <c r="P86" s="18"/>
      <c r="Q86" s="52"/>
      <c r="R86" s="158"/>
      <c r="S86" s="169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5">
      <c r="A87" s="48"/>
      <c r="B87" s="42">
        <f t="shared" si="5"/>
        <v>127</v>
      </c>
      <c r="C87" s="27"/>
      <c r="D87" s="15"/>
      <c r="E87" s="16"/>
      <c r="F87" s="17"/>
      <c r="G87" s="142"/>
      <c r="H87" s="18"/>
      <c r="I87" s="19"/>
      <c r="J87" s="20"/>
      <c r="K87" s="20"/>
      <c r="L87" s="20"/>
      <c r="M87" s="20"/>
      <c r="N87" s="20"/>
      <c r="O87" s="19"/>
      <c r="P87" s="18"/>
      <c r="Q87" s="52"/>
      <c r="R87" s="158"/>
      <c r="S87" s="169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5">
      <c r="A88" s="48"/>
      <c r="B88" s="42">
        <f t="shared" si="5"/>
        <v>128</v>
      </c>
      <c r="C88" s="27"/>
      <c r="D88" s="15"/>
      <c r="E88" s="16"/>
      <c r="F88" s="17"/>
      <c r="G88" s="142"/>
      <c r="H88" s="18"/>
      <c r="I88" s="19"/>
      <c r="J88" s="20"/>
      <c r="K88" s="20"/>
      <c r="L88" s="20"/>
      <c r="M88" s="20"/>
      <c r="N88" s="20"/>
      <c r="O88" s="19"/>
      <c r="P88" s="18"/>
      <c r="Q88" s="52"/>
      <c r="R88" s="158"/>
      <c r="S88" s="169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5.75" thickBot="1">
      <c r="A89" s="48"/>
      <c r="B89" s="42">
        <f t="shared" si="5"/>
        <v>129</v>
      </c>
      <c r="C89" s="27"/>
      <c r="D89" s="15"/>
      <c r="E89" s="16"/>
      <c r="F89" s="17"/>
      <c r="G89" s="142"/>
      <c r="H89" s="18"/>
      <c r="I89" s="19"/>
      <c r="J89" s="20"/>
      <c r="K89" s="20"/>
      <c r="L89" s="20"/>
      <c r="M89" s="20"/>
      <c r="N89" s="20"/>
      <c r="O89" s="19"/>
      <c r="P89" s="18"/>
      <c r="Q89" s="52"/>
      <c r="R89" s="158"/>
      <c r="S89" s="169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19" ht="15.75" thickBot="1">
      <c r="A90" s="230" t="s">
        <v>30</v>
      </c>
      <c r="B90" s="231"/>
      <c r="C90" s="46">
        <f aca="true" t="shared" si="6" ref="C90:S90">SUM(C75:C89)</f>
        <v>916</v>
      </c>
      <c r="D90" s="46">
        <f t="shared" si="6"/>
        <v>0</v>
      </c>
      <c r="E90" s="46">
        <f t="shared" si="6"/>
        <v>0</v>
      </c>
      <c r="F90" s="46">
        <f t="shared" si="6"/>
        <v>0</v>
      </c>
      <c r="G90" s="54">
        <f t="shared" si="6"/>
        <v>0</v>
      </c>
      <c r="H90" s="54">
        <f t="shared" si="6"/>
        <v>0</v>
      </c>
      <c r="I90" s="145">
        <f t="shared" si="6"/>
        <v>3113</v>
      </c>
      <c r="J90" s="46">
        <f t="shared" si="6"/>
        <v>4000</v>
      </c>
      <c r="K90" s="46">
        <f t="shared" si="6"/>
        <v>0</v>
      </c>
      <c r="L90" s="47">
        <f t="shared" si="6"/>
        <v>0</v>
      </c>
      <c r="M90" s="46">
        <f t="shared" si="6"/>
        <v>0</v>
      </c>
      <c r="N90" s="46">
        <f t="shared" si="6"/>
        <v>0</v>
      </c>
      <c r="O90" s="46">
        <f t="shared" si="6"/>
        <v>0</v>
      </c>
      <c r="P90" s="46">
        <f t="shared" si="6"/>
        <v>0</v>
      </c>
      <c r="Q90" s="54">
        <f t="shared" si="6"/>
        <v>0</v>
      </c>
      <c r="R90" s="164">
        <f t="shared" si="6"/>
        <v>0</v>
      </c>
      <c r="S90" s="175">
        <f t="shared" si="6"/>
        <v>0</v>
      </c>
    </row>
    <row r="91" spans="1:19" ht="15.75" thickBot="1">
      <c r="A91" s="234" t="s">
        <v>31</v>
      </c>
      <c r="B91" s="235"/>
      <c r="C91" s="70">
        <f aca="true" t="shared" si="7" ref="C91:S91">C34+C74-C90</f>
        <v>3825</v>
      </c>
      <c r="D91" s="70">
        <f t="shared" si="7"/>
        <v>1827</v>
      </c>
      <c r="E91" s="70">
        <f t="shared" si="7"/>
        <v>3</v>
      </c>
      <c r="F91" s="70">
        <f t="shared" si="7"/>
        <v>0</v>
      </c>
      <c r="G91" s="143">
        <f t="shared" si="7"/>
        <v>793.5959999999999</v>
      </c>
      <c r="H91" s="72">
        <f t="shared" si="7"/>
        <v>0</v>
      </c>
      <c r="I91" s="146">
        <f t="shared" si="7"/>
        <v>3241.91</v>
      </c>
      <c r="J91" s="72">
        <f t="shared" si="7"/>
        <v>-6098.100000000006</v>
      </c>
      <c r="K91" s="72">
        <f t="shared" si="7"/>
        <v>-63397.8</v>
      </c>
      <c r="L91" s="72">
        <f t="shared" si="7"/>
        <v>63703</v>
      </c>
      <c r="M91" s="72">
        <f t="shared" si="7"/>
        <v>8736.62</v>
      </c>
      <c r="N91" s="72">
        <f t="shared" si="7"/>
        <v>0</v>
      </c>
      <c r="O91" s="72">
        <f t="shared" si="7"/>
        <v>2364.36</v>
      </c>
      <c r="P91" s="74">
        <f t="shared" si="7"/>
        <v>3537.965</v>
      </c>
      <c r="Q91" s="75">
        <f t="shared" si="7"/>
        <v>232.27</v>
      </c>
      <c r="R91" s="165">
        <f t="shared" si="7"/>
        <v>210</v>
      </c>
      <c r="S91" s="75">
        <f t="shared" si="7"/>
        <v>4244.3</v>
      </c>
    </row>
    <row r="92" ht="12.75"/>
    <row r="93" ht="12.75"/>
    <row r="94" spans="1:17" ht="24.75">
      <c r="A94" s="4"/>
      <c r="O94" s="219" t="s">
        <v>34</v>
      </c>
      <c r="P94" s="219"/>
      <c r="Q94" s="219"/>
    </row>
    <row r="95" spans="1:17" ht="24.75">
      <c r="A95" s="4" t="s">
        <v>36</v>
      </c>
      <c r="O95" s="219" t="s">
        <v>33</v>
      </c>
      <c r="P95" s="219"/>
      <c r="Q95" s="219"/>
    </row>
    <row r="97" ht="13.5">
      <c r="B97" s="133"/>
    </row>
    <row r="267" ht="13.5">
      <c r="D267" s="7" t="s">
        <v>3</v>
      </c>
    </row>
  </sheetData>
  <sheetProtection/>
  <mergeCells count="15">
    <mergeCell ref="B2:H2"/>
    <mergeCell ref="I2:S2"/>
    <mergeCell ref="B1:H1"/>
    <mergeCell ref="O95:Q95"/>
    <mergeCell ref="A90:B90"/>
    <mergeCell ref="A34:B34"/>
    <mergeCell ref="A91:B91"/>
    <mergeCell ref="I3:O3"/>
    <mergeCell ref="D3:F3"/>
    <mergeCell ref="A74:B74"/>
    <mergeCell ref="C3:C4"/>
    <mergeCell ref="B3:B4"/>
    <mergeCell ref="G3:G4"/>
    <mergeCell ref="O94:Q94"/>
    <mergeCell ref="H3:H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8515625" style="0" customWidth="1"/>
    <col min="7" max="7" width="10.71093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8.75">
      <c r="A1" s="180" t="s">
        <v>65</v>
      </c>
      <c r="B1" s="180" t="s">
        <v>39</v>
      </c>
      <c r="C1" s="181" t="s">
        <v>17</v>
      </c>
      <c r="E1" s="76" t="s">
        <v>67</v>
      </c>
      <c r="F1" s="154" t="s">
        <v>1</v>
      </c>
      <c r="G1" s="77" t="s">
        <v>69</v>
      </c>
      <c r="H1" s="77" t="s">
        <v>4</v>
      </c>
      <c r="I1" s="77" t="s">
        <v>0</v>
      </c>
      <c r="J1" s="78" t="s">
        <v>15</v>
      </c>
    </row>
    <row r="2" spans="1:10" ht="18.75">
      <c r="A2" s="182">
        <f>'التقرير اليومي'!D91</f>
        <v>1827</v>
      </c>
      <c r="B2" s="183" t="s">
        <v>51</v>
      </c>
      <c r="C2" s="184">
        <v>101001</v>
      </c>
      <c r="E2" s="81"/>
      <c r="F2" s="81"/>
      <c r="G2" s="151"/>
      <c r="H2" s="81"/>
      <c r="I2" s="79"/>
      <c r="J2" s="79"/>
    </row>
    <row r="3" spans="1:10" ht="18.75">
      <c r="A3" s="185">
        <f>'التقرير اليومي'!G91</f>
        <v>793.5959999999999</v>
      </c>
      <c r="B3" s="183" t="s">
        <v>50</v>
      </c>
      <c r="C3" s="184">
        <v>101002</v>
      </c>
      <c r="E3" s="81"/>
      <c r="F3" s="81"/>
      <c r="G3" s="151"/>
      <c r="H3" s="81">
        <v>150</v>
      </c>
      <c r="I3" s="79" t="s">
        <v>70</v>
      </c>
      <c r="J3" s="79" t="s">
        <v>16</v>
      </c>
    </row>
    <row r="4" spans="1:10" ht="18.75">
      <c r="A4" s="185">
        <f>'التقرير اليومي'!H91</f>
        <v>0</v>
      </c>
      <c r="B4" s="183" t="s">
        <v>78</v>
      </c>
      <c r="C4" s="184">
        <v>101003</v>
      </c>
      <c r="E4" s="81"/>
      <c r="F4" s="81"/>
      <c r="G4" s="151"/>
      <c r="H4" s="81"/>
      <c r="I4" s="79"/>
      <c r="J4" s="79"/>
    </row>
    <row r="5" spans="1:10" ht="18.75">
      <c r="A5" s="182">
        <f>'التقرير اليومي'!C91</f>
        <v>3825</v>
      </c>
      <c r="B5" s="183" t="s">
        <v>40</v>
      </c>
      <c r="C5" s="184">
        <v>101005</v>
      </c>
      <c r="E5" s="81"/>
      <c r="F5" s="81"/>
      <c r="G5" s="151"/>
      <c r="H5" s="81"/>
      <c r="I5" s="79"/>
      <c r="J5" s="79"/>
    </row>
    <row r="6" spans="1:10" ht="18.75">
      <c r="A6" s="182">
        <f>'التقرير اليومي'!E91</f>
        <v>3</v>
      </c>
      <c r="B6" s="183" t="s">
        <v>52</v>
      </c>
      <c r="C6" s="184">
        <v>101009</v>
      </c>
      <c r="E6" s="81"/>
      <c r="F6" s="81"/>
      <c r="G6" s="151"/>
      <c r="H6" s="81"/>
      <c r="I6" s="79"/>
      <c r="J6" s="79"/>
    </row>
    <row r="7" spans="1:10" ht="18.75">
      <c r="A7" s="182"/>
      <c r="B7" s="183" t="s">
        <v>53</v>
      </c>
      <c r="C7" s="184">
        <v>101010</v>
      </c>
      <c r="D7" s="2"/>
      <c r="E7" s="81"/>
      <c r="F7" s="81"/>
      <c r="G7" s="151"/>
      <c r="H7" s="81"/>
      <c r="I7" s="79"/>
      <c r="J7" s="79"/>
    </row>
    <row r="8" spans="1:10" ht="18.75">
      <c r="A8" s="182">
        <f>'التقرير اليومي'!F91</f>
        <v>0</v>
      </c>
      <c r="B8" s="183" t="s">
        <v>54</v>
      </c>
      <c r="C8" s="184">
        <v>101011</v>
      </c>
      <c r="D8" s="2"/>
      <c r="E8" s="81"/>
      <c r="F8" s="81"/>
      <c r="G8" s="151"/>
      <c r="H8" s="81"/>
      <c r="I8" s="79"/>
      <c r="J8" s="79"/>
    </row>
    <row r="9" spans="1:10" ht="18.75">
      <c r="A9" s="185">
        <f>'التقرير اليومي'!I91</f>
        <v>3241.91</v>
      </c>
      <c r="B9" s="183" t="s">
        <v>55</v>
      </c>
      <c r="C9" s="184">
        <v>102001</v>
      </c>
      <c r="D9" s="2"/>
      <c r="E9" s="81"/>
      <c r="F9" s="81"/>
      <c r="G9" s="151"/>
      <c r="H9" s="81"/>
      <c r="I9" s="79"/>
      <c r="J9" s="79"/>
    </row>
    <row r="10" spans="1:10" ht="18.75">
      <c r="A10" s="185">
        <f>'التقرير اليومي'!P91</f>
        <v>3537.965</v>
      </c>
      <c r="B10" s="183" t="s">
        <v>56</v>
      </c>
      <c r="C10" s="184">
        <v>102002</v>
      </c>
      <c r="D10" s="2"/>
      <c r="E10" s="80"/>
      <c r="F10" s="80"/>
      <c r="G10" s="80"/>
      <c r="H10" s="80">
        <f>SUM(H2:H9)</f>
        <v>150</v>
      </c>
      <c r="I10" s="80"/>
      <c r="J10" s="80" t="s">
        <v>13</v>
      </c>
    </row>
    <row r="11" spans="1:9" ht="18.75">
      <c r="A11" s="185">
        <f>'التقرير اليومي'!Q91</f>
        <v>232.27</v>
      </c>
      <c r="B11" s="183" t="s">
        <v>57</v>
      </c>
      <c r="C11" s="184">
        <v>102003</v>
      </c>
      <c r="D11" s="2"/>
      <c r="E11" s="55"/>
      <c r="F11" s="55"/>
      <c r="G11" s="55"/>
      <c r="H11" s="55"/>
      <c r="I11" s="2"/>
    </row>
    <row r="12" spans="1:9" ht="18.75">
      <c r="A12" s="185">
        <f>'التقرير اليومي'!R91</f>
        <v>210</v>
      </c>
      <c r="B12" s="183" t="s">
        <v>58</v>
      </c>
      <c r="C12" s="184">
        <v>102004</v>
      </c>
      <c r="D12" s="2"/>
      <c r="E12" s="55"/>
      <c r="F12" s="55"/>
      <c r="G12" s="55"/>
      <c r="H12" s="55"/>
      <c r="I12" s="2"/>
    </row>
    <row r="13" spans="1:9" ht="18.75">
      <c r="A13" s="185">
        <f>'التقرير اليومي'!K91</f>
        <v>-63397.8</v>
      </c>
      <c r="B13" s="183" t="s">
        <v>59</v>
      </c>
      <c r="C13" s="184">
        <v>102023</v>
      </c>
      <c r="D13" s="2"/>
      <c r="E13" s="55"/>
      <c r="F13" s="55"/>
      <c r="G13" s="55"/>
      <c r="H13" s="55"/>
      <c r="I13" s="2"/>
    </row>
    <row r="14" spans="1:9" ht="18.75">
      <c r="A14" s="185">
        <f>'التقرير اليومي'!M91</f>
        <v>8736.62</v>
      </c>
      <c r="B14" s="183" t="s">
        <v>60</v>
      </c>
      <c r="C14" s="184">
        <v>102024</v>
      </c>
      <c r="D14" s="2"/>
      <c r="E14" s="55"/>
      <c r="F14" s="55"/>
      <c r="G14" s="55"/>
      <c r="H14" s="55"/>
      <c r="I14" s="2"/>
    </row>
    <row r="15" spans="1:9" ht="18.75">
      <c r="A15" s="185">
        <f>'التقرير اليومي'!N91</f>
        <v>0</v>
      </c>
      <c r="B15" s="183" t="s">
        <v>61</v>
      </c>
      <c r="C15" s="184">
        <v>102025</v>
      </c>
      <c r="D15" s="2"/>
      <c r="E15" s="55"/>
      <c r="F15" s="55"/>
      <c r="G15" s="55"/>
      <c r="H15" s="55"/>
      <c r="I15" s="2"/>
    </row>
    <row r="16" spans="1:9" ht="18.75">
      <c r="A16" s="185">
        <f>'التقرير اليومي'!O91</f>
        <v>2364.36</v>
      </c>
      <c r="B16" s="183" t="s">
        <v>62</v>
      </c>
      <c r="C16" s="184">
        <v>102026</v>
      </c>
      <c r="D16" s="2"/>
      <c r="E16" s="55"/>
      <c r="F16" s="55"/>
      <c r="G16" s="55"/>
      <c r="H16" s="55"/>
      <c r="I16" s="2"/>
    </row>
    <row r="17" spans="1:9" ht="18.75">
      <c r="A17" s="185">
        <f>'التقرير اليومي'!J91</f>
        <v>-6098.100000000006</v>
      </c>
      <c r="B17" s="183" t="s">
        <v>63</v>
      </c>
      <c r="C17" s="184">
        <v>102027</v>
      </c>
      <c r="D17" s="2"/>
      <c r="E17" s="55"/>
      <c r="F17" s="55"/>
      <c r="G17" s="55"/>
      <c r="H17" s="55"/>
      <c r="I17" s="2"/>
    </row>
    <row r="18" spans="1:3" ht="23.25" customHeight="1">
      <c r="A18" s="185">
        <f>'التقرير اليومي'!L91</f>
        <v>63703</v>
      </c>
      <c r="B18" s="183" t="s">
        <v>64</v>
      </c>
      <c r="C18" s="184">
        <v>102028</v>
      </c>
    </row>
    <row r="19" spans="1:3" ht="23.25" customHeight="1">
      <c r="A19" s="185">
        <f>'التقرير اليومي'!S91</f>
        <v>4244.3</v>
      </c>
      <c r="B19" s="186" t="s">
        <v>80</v>
      </c>
      <c r="C19" s="187">
        <v>102029</v>
      </c>
    </row>
    <row r="20" spans="1:3" ht="23.25" customHeight="1">
      <c r="A20" s="188">
        <f>A2+A3*5.5+A5+A6+A7+A8+A9+A10*5.5+A11*4+A12*4.5+A13+A14+A15+A16+A17+A18+A4*4+A19*4.5</f>
        <v>59002.0055</v>
      </c>
      <c r="B20" s="189" t="s">
        <v>66</v>
      </c>
      <c r="C20" s="19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H2" sqref="H2:H5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10" t="s">
        <v>10</v>
      </c>
      <c r="B1" s="111" t="s">
        <v>9</v>
      </c>
      <c r="C1" s="112" t="s">
        <v>12</v>
      </c>
      <c r="D1" s="254" t="s">
        <v>10</v>
      </c>
      <c r="E1" s="255"/>
      <c r="F1" s="256"/>
      <c r="G1" s="257" t="s">
        <v>71</v>
      </c>
      <c r="H1" s="258"/>
      <c r="I1" s="259"/>
      <c r="J1" s="260" t="s">
        <v>45</v>
      </c>
      <c r="K1" s="261"/>
      <c r="L1" s="261"/>
      <c r="M1" s="113" t="s">
        <v>5</v>
      </c>
      <c r="N1" s="113" t="s">
        <v>6</v>
      </c>
      <c r="O1" s="113" t="s">
        <v>72</v>
      </c>
    </row>
    <row r="2" spans="1:15" ht="15">
      <c r="A2" s="114"/>
      <c r="B2" s="115"/>
      <c r="C2" s="132"/>
      <c r="D2" s="116">
        <f>E2*F2</f>
        <v>0</v>
      </c>
      <c r="E2" s="117"/>
      <c r="F2" s="118">
        <v>200</v>
      </c>
      <c r="G2" s="119">
        <f>H2*I2</f>
        <v>0</v>
      </c>
      <c r="H2" s="117"/>
      <c r="I2" s="120">
        <v>200</v>
      </c>
      <c r="J2" s="121">
        <f>K2*L2</f>
        <v>0</v>
      </c>
      <c r="K2" s="117"/>
      <c r="L2" s="122">
        <v>200</v>
      </c>
      <c r="M2" s="113">
        <f>N2*O2</f>
        <v>0</v>
      </c>
      <c r="N2" s="113">
        <f>K2+H2+E2</f>
        <v>0</v>
      </c>
      <c r="O2" s="113">
        <v>200</v>
      </c>
    </row>
    <row r="3" spans="1:15" ht="15">
      <c r="A3" s="114"/>
      <c r="B3" s="115"/>
      <c r="C3" s="132"/>
      <c r="D3" s="116">
        <f aca="true" t="shared" si="0" ref="D3:D9">E3*F3</f>
        <v>0</v>
      </c>
      <c r="E3" s="117"/>
      <c r="F3" s="118">
        <v>100</v>
      </c>
      <c r="G3" s="119">
        <f aca="true" t="shared" si="1" ref="G3:G9">H3*I3</f>
        <v>0</v>
      </c>
      <c r="H3" s="117"/>
      <c r="I3" s="120">
        <v>100</v>
      </c>
      <c r="J3" s="121">
        <f aca="true" t="shared" si="2" ref="J3:J9">K3*L3</f>
        <v>0</v>
      </c>
      <c r="K3" s="117"/>
      <c r="L3" s="122">
        <v>100</v>
      </c>
      <c r="M3" s="113">
        <f aca="true" t="shared" si="3" ref="M3:M9">N3*O3</f>
        <v>0</v>
      </c>
      <c r="N3" s="113">
        <f aca="true" t="shared" si="4" ref="N3:N9">K3+H3+E3</f>
        <v>0</v>
      </c>
      <c r="O3" s="113">
        <v>100</v>
      </c>
    </row>
    <row r="4" spans="1:15" ht="15">
      <c r="A4" s="114"/>
      <c r="B4" s="115"/>
      <c r="C4" s="132"/>
      <c r="D4" s="116">
        <f t="shared" si="0"/>
        <v>0</v>
      </c>
      <c r="E4" s="117"/>
      <c r="F4" s="118">
        <v>50</v>
      </c>
      <c r="G4" s="119">
        <f t="shared" si="1"/>
        <v>0</v>
      </c>
      <c r="H4" s="117"/>
      <c r="I4" s="120">
        <v>50</v>
      </c>
      <c r="J4" s="121">
        <f t="shared" si="2"/>
        <v>0</v>
      </c>
      <c r="K4" s="117"/>
      <c r="L4" s="122">
        <v>50</v>
      </c>
      <c r="M4" s="113">
        <f t="shared" si="3"/>
        <v>0</v>
      </c>
      <c r="N4" s="113">
        <f t="shared" si="4"/>
        <v>0</v>
      </c>
      <c r="O4" s="113">
        <v>50</v>
      </c>
    </row>
    <row r="5" spans="1:15" ht="15">
      <c r="A5" s="119">
        <f>SUM(A2:A4)</f>
        <v>0</v>
      </c>
      <c r="B5" s="120">
        <f>SUM(B2:B4)</f>
        <v>0</v>
      </c>
      <c r="C5" s="132"/>
      <c r="D5" s="116">
        <f t="shared" si="0"/>
        <v>0</v>
      </c>
      <c r="E5" s="117"/>
      <c r="F5" s="118">
        <v>20</v>
      </c>
      <c r="G5" s="119">
        <f t="shared" si="1"/>
        <v>0</v>
      </c>
      <c r="H5" s="117"/>
      <c r="I5" s="120">
        <v>20</v>
      </c>
      <c r="J5" s="121">
        <f t="shared" si="2"/>
        <v>0</v>
      </c>
      <c r="K5" s="117"/>
      <c r="L5" s="122">
        <v>20</v>
      </c>
      <c r="M5" s="113">
        <f t="shared" si="3"/>
        <v>0</v>
      </c>
      <c r="N5" s="113">
        <f t="shared" si="4"/>
        <v>0</v>
      </c>
      <c r="O5" s="113">
        <v>20</v>
      </c>
    </row>
    <row r="6" spans="1:15" ht="15">
      <c r="A6" s="206"/>
      <c r="B6" s="206"/>
      <c r="C6" s="132"/>
      <c r="D6" s="116">
        <f t="shared" si="0"/>
        <v>0</v>
      </c>
      <c r="E6" s="117"/>
      <c r="F6" s="118">
        <v>10</v>
      </c>
      <c r="G6" s="119">
        <f t="shared" si="1"/>
        <v>0</v>
      </c>
      <c r="H6" s="117"/>
      <c r="I6" s="120">
        <v>10</v>
      </c>
      <c r="J6" s="121">
        <f t="shared" si="2"/>
        <v>0</v>
      </c>
      <c r="K6" s="117"/>
      <c r="L6" s="205">
        <v>10</v>
      </c>
      <c r="M6" s="113">
        <f t="shared" si="3"/>
        <v>0</v>
      </c>
      <c r="N6" s="113">
        <f t="shared" si="4"/>
        <v>0</v>
      </c>
      <c r="O6" s="113">
        <v>10</v>
      </c>
    </row>
    <row r="7" spans="1:15" ht="15">
      <c r="A7" s="114"/>
      <c r="B7" s="114"/>
      <c r="C7" s="132"/>
      <c r="D7" s="116">
        <f t="shared" si="0"/>
        <v>0</v>
      </c>
      <c r="E7" s="117"/>
      <c r="F7" s="118">
        <v>5</v>
      </c>
      <c r="G7" s="119">
        <f t="shared" si="1"/>
        <v>0</v>
      </c>
      <c r="H7" s="117"/>
      <c r="I7" s="120">
        <v>5</v>
      </c>
      <c r="J7" s="121">
        <f t="shared" si="2"/>
        <v>0</v>
      </c>
      <c r="K7" s="117"/>
      <c r="L7" s="122">
        <v>5</v>
      </c>
      <c r="M7" s="113">
        <f t="shared" si="3"/>
        <v>0</v>
      </c>
      <c r="N7" s="113">
        <f t="shared" si="4"/>
        <v>0</v>
      </c>
      <c r="O7" s="113">
        <v>5</v>
      </c>
    </row>
    <row r="8" spans="1:15" ht="15">
      <c r="A8" s="114"/>
      <c r="B8" s="114"/>
      <c r="C8" s="132"/>
      <c r="D8" s="116">
        <f t="shared" si="0"/>
        <v>0</v>
      </c>
      <c r="E8" s="117"/>
      <c r="F8" s="118">
        <v>2</v>
      </c>
      <c r="G8" s="119">
        <f t="shared" si="1"/>
        <v>0</v>
      </c>
      <c r="H8" s="117"/>
      <c r="I8" s="120">
        <v>2</v>
      </c>
      <c r="J8" s="121">
        <f t="shared" si="2"/>
        <v>0</v>
      </c>
      <c r="K8" s="117"/>
      <c r="L8" s="122">
        <v>2</v>
      </c>
      <c r="M8" s="113">
        <f t="shared" si="3"/>
        <v>0</v>
      </c>
      <c r="N8" s="113">
        <f t="shared" si="4"/>
        <v>0</v>
      </c>
      <c r="O8" s="113">
        <v>2</v>
      </c>
    </row>
    <row r="9" spans="1:15" ht="15">
      <c r="A9" s="114"/>
      <c r="B9" s="114"/>
      <c r="C9" s="132"/>
      <c r="D9" s="116">
        <f t="shared" si="0"/>
        <v>0</v>
      </c>
      <c r="E9" s="117"/>
      <c r="F9" s="118">
        <v>1</v>
      </c>
      <c r="G9" s="119">
        <f t="shared" si="1"/>
        <v>0</v>
      </c>
      <c r="H9" s="117"/>
      <c r="I9" s="120">
        <v>1</v>
      </c>
      <c r="J9" s="121">
        <f t="shared" si="2"/>
        <v>0</v>
      </c>
      <c r="K9" s="117"/>
      <c r="L9" s="122">
        <v>1</v>
      </c>
      <c r="M9" s="113">
        <f t="shared" si="3"/>
        <v>0</v>
      </c>
      <c r="N9" s="113">
        <f t="shared" si="4"/>
        <v>0</v>
      </c>
      <c r="O9" s="113">
        <v>1</v>
      </c>
    </row>
    <row r="10" spans="1:15" ht="15">
      <c r="A10" s="114"/>
      <c r="B10" s="115"/>
      <c r="C10" s="132"/>
      <c r="D10" s="116">
        <f>E10</f>
        <v>0</v>
      </c>
      <c r="E10" s="117"/>
      <c r="F10" s="118" t="s">
        <v>14</v>
      </c>
      <c r="G10" s="119">
        <f>H10</f>
        <v>0</v>
      </c>
      <c r="H10" s="117"/>
      <c r="I10" s="120" t="s">
        <v>14</v>
      </c>
      <c r="J10" s="121">
        <f>K10</f>
        <v>0</v>
      </c>
      <c r="K10" s="117"/>
      <c r="L10" s="122" t="s">
        <v>14</v>
      </c>
      <c r="M10" s="113">
        <f>N10</f>
        <v>0</v>
      </c>
      <c r="N10" s="113">
        <f>C11</f>
        <v>0</v>
      </c>
      <c r="O10" s="113" t="s">
        <v>14</v>
      </c>
    </row>
    <row r="11" spans="1:15" ht="15.75" thickBot="1">
      <c r="A11" s="123">
        <f>SUM(A6:A10)</f>
        <v>0</v>
      </c>
      <c r="B11" s="123">
        <f>SUM(B6:B10)</f>
        <v>0</v>
      </c>
      <c r="C11" s="124">
        <f>SUM(C2:C10)</f>
        <v>0</v>
      </c>
      <c r="D11" s="125">
        <f>SUM(D2:D10)</f>
        <v>0</v>
      </c>
      <c r="E11" s="262" t="s">
        <v>13</v>
      </c>
      <c r="F11" s="263"/>
      <c r="G11" s="126">
        <f>SUM(G2:G10)</f>
        <v>0</v>
      </c>
      <c r="H11" s="264" t="s">
        <v>13</v>
      </c>
      <c r="I11" s="265"/>
      <c r="J11" s="127">
        <f>SUM(J2:J10)</f>
        <v>0</v>
      </c>
      <c r="K11" s="266" t="s">
        <v>13</v>
      </c>
      <c r="L11" s="267"/>
      <c r="M11" s="128">
        <f>SUM(M2:M10)</f>
        <v>0</v>
      </c>
      <c r="N11" s="240" t="s">
        <v>13</v>
      </c>
      <c r="O11" s="241"/>
    </row>
    <row r="12" spans="1:15" ht="15">
      <c r="A12" s="7"/>
      <c r="B12" s="7"/>
      <c r="C12" s="7"/>
      <c r="D12" s="128">
        <f>A11+A5</f>
        <v>0</v>
      </c>
      <c r="E12" s="240" t="s">
        <v>73</v>
      </c>
      <c r="F12" s="241"/>
      <c r="G12" s="129">
        <f>B11+B5</f>
        <v>0</v>
      </c>
      <c r="H12" s="248" t="s">
        <v>73</v>
      </c>
      <c r="I12" s="249"/>
      <c r="J12" s="130">
        <f>'التقرير اليومي'!D91</f>
        <v>1827</v>
      </c>
      <c r="K12" s="238" t="s">
        <v>73</v>
      </c>
      <c r="L12" s="250"/>
      <c r="M12" s="251" t="s">
        <v>74</v>
      </c>
      <c r="N12" s="252"/>
      <c r="O12" s="253"/>
    </row>
    <row r="13" spans="1:15" ht="15">
      <c r="A13" s="7"/>
      <c r="B13" s="7"/>
      <c r="C13" s="7"/>
      <c r="D13" s="128">
        <f>D11-D12</f>
        <v>0</v>
      </c>
      <c r="E13" s="240" t="s">
        <v>8</v>
      </c>
      <c r="F13" s="241"/>
      <c r="G13" s="129">
        <f>G11-G12</f>
        <v>0</v>
      </c>
      <c r="H13" s="248" t="s">
        <v>8</v>
      </c>
      <c r="I13" s="249"/>
      <c r="J13" s="130">
        <f>J11-J12</f>
        <v>-1827</v>
      </c>
      <c r="K13" s="238" t="s">
        <v>8</v>
      </c>
      <c r="L13" s="250"/>
      <c r="M13" s="131">
        <f>'التقرير اليومي'!D91</f>
        <v>1827</v>
      </c>
      <c r="N13" s="177" t="s">
        <v>81</v>
      </c>
      <c r="O13" s="131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1">
        <f>A16</f>
        <v>3</v>
      </c>
      <c r="N14" s="177" t="s">
        <v>82</v>
      </c>
      <c r="O14" s="131">
        <v>3</v>
      </c>
    </row>
    <row r="15" spans="1:15" ht="15">
      <c r="A15" s="130">
        <f>'التقرير اليومي'!D91</f>
        <v>1827</v>
      </c>
      <c r="B15" s="130" t="s">
        <v>18</v>
      </c>
      <c r="C15" s="130"/>
      <c r="D15" s="7"/>
      <c r="E15" s="7"/>
      <c r="F15" s="7"/>
      <c r="G15" s="7"/>
      <c r="H15" s="7"/>
      <c r="I15" s="7"/>
      <c r="J15" s="7"/>
      <c r="K15" s="7"/>
      <c r="L15" s="7"/>
      <c r="M15" s="131">
        <f>A17</f>
        <v>0</v>
      </c>
      <c r="N15" s="177" t="s">
        <v>83</v>
      </c>
      <c r="O15" s="131">
        <v>4</v>
      </c>
    </row>
    <row r="16" spans="1:15" ht="15">
      <c r="A16" s="130">
        <f>'التقرير اليومي'!E91</f>
        <v>3</v>
      </c>
      <c r="B16" s="130" t="s">
        <v>19</v>
      </c>
      <c r="C16" s="130">
        <f>B5+A5-A16</f>
        <v>-3</v>
      </c>
      <c r="D16" s="7"/>
      <c r="E16" s="7"/>
      <c r="F16" s="7"/>
      <c r="G16" s="7"/>
      <c r="H16" s="155"/>
      <c r="I16" s="155"/>
      <c r="J16" s="155"/>
      <c r="K16" s="7"/>
      <c r="L16" s="7"/>
      <c r="M16" s="131">
        <v>1300</v>
      </c>
      <c r="N16" s="251">
        <v>362816</v>
      </c>
      <c r="O16" s="253"/>
    </row>
    <row r="17" spans="1:15" ht="15">
      <c r="A17" s="130">
        <f>'التقرير اليومي'!F91</f>
        <v>0</v>
      </c>
      <c r="B17" s="130" t="s">
        <v>20</v>
      </c>
      <c r="C17" s="130">
        <f>B11+A11-A17</f>
        <v>0</v>
      </c>
      <c r="D17" s="7"/>
      <c r="E17" s="7"/>
      <c r="F17" s="7"/>
      <c r="G17" s="7"/>
      <c r="H17" s="7"/>
      <c r="I17" s="7"/>
      <c r="J17" s="7"/>
      <c r="K17" s="7"/>
      <c r="L17" s="7"/>
      <c r="M17" s="128">
        <f>SUM(M13:M16)</f>
        <v>3130</v>
      </c>
      <c r="N17" s="240" t="s">
        <v>13</v>
      </c>
      <c r="O17" s="241"/>
    </row>
    <row r="18" spans="1:15" ht="15">
      <c r="A18" s="130">
        <f>SUM(A15:A17)</f>
        <v>1830</v>
      </c>
      <c r="B18" s="238" t="s">
        <v>13</v>
      </c>
      <c r="C18" s="239"/>
      <c r="D18" s="7"/>
      <c r="E18" s="7"/>
      <c r="F18" s="7"/>
      <c r="G18" s="7"/>
      <c r="H18" s="7"/>
      <c r="I18" s="7"/>
      <c r="J18" s="7"/>
      <c r="K18" s="7"/>
      <c r="L18" s="7"/>
      <c r="M18" s="131">
        <f>I31</f>
        <v>0</v>
      </c>
      <c r="N18" s="131" t="s">
        <v>47</v>
      </c>
      <c r="O18" s="131">
        <v>0</v>
      </c>
    </row>
    <row r="19" spans="1:15" ht="15">
      <c r="A19" s="150"/>
      <c r="B19" s="150"/>
      <c r="C19" s="150"/>
      <c r="D19" s="7"/>
      <c r="E19" s="7"/>
      <c r="F19" s="7"/>
      <c r="G19" s="7"/>
      <c r="H19" s="7"/>
      <c r="I19" s="247"/>
      <c r="J19" s="247"/>
      <c r="K19" s="7"/>
      <c r="L19" s="7"/>
      <c r="M19" s="131"/>
      <c r="N19" s="131" t="s">
        <v>1</v>
      </c>
      <c r="O19" s="131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77</v>
      </c>
      <c r="L20" s="7"/>
      <c r="M20" s="128">
        <f>M11-M17</f>
        <v>-3130</v>
      </c>
      <c r="N20" s="240" t="s">
        <v>68</v>
      </c>
      <c r="O20" s="241"/>
    </row>
    <row r="25" ht="13.5" thickBot="1"/>
    <row r="26" spans="9:15" ht="15.75" thickBot="1">
      <c r="I26" s="103">
        <f>K26*J26</f>
        <v>0</v>
      </c>
      <c r="J26" s="104"/>
      <c r="K26" s="105">
        <v>50</v>
      </c>
      <c r="M26" s="129" t="s">
        <v>5</v>
      </c>
      <c r="N26" s="129" t="s">
        <v>75</v>
      </c>
      <c r="O26" s="129" t="s">
        <v>7</v>
      </c>
    </row>
    <row r="27" spans="9:15" ht="15.75" thickBot="1">
      <c r="I27" s="103">
        <f>K27*J27</f>
        <v>0</v>
      </c>
      <c r="J27" s="106"/>
      <c r="K27" s="107">
        <v>20</v>
      </c>
      <c r="M27" s="129">
        <f>N27*O27</f>
        <v>0</v>
      </c>
      <c r="N27" s="117"/>
      <c r="O27" s="129">
        <v>200</v>
      </c>
    </row>
    <row r="28" spans="9:15" ht="15.75" thickBot="1">
      <c r="I28" s="103">
        <f>K28*J28</f>
        <v>0</v>
      </c>
      <c r="J28" s="106"/>
      <c r="K28" s="107">
        <v>10</v>
      </c>
      <c r="M28" s="129">
        <f aca="true" t="shared" si="5" ref="M28:M34">N28*O28</f>
        <v>0</v>
      </c>
      <c r="N28" s="117"/>
      <c r="O28" s="129">
        <v>100</v>
      </c>
    </row>
    <row r="29" spans="9:15" ht="15.75" thickBot="1">
      <c r="I29" s="103">
        <f>K29*J29</f>
        <v>0</v>
      </c>
      <c r="J29" s="106"/>
      <c r="K29" s="107">
        <v>5</v>
      </c>
      <c r="M29" s="129">
        <f t="shared" si="5"/>
        <v>0</v>
      </c>
      <c r="N29" s="117"/>
      <c r="O29" s="129">
        <v>50</v>
      </c>
    </row>
    <row r="30" spans="9:15" ht="15.75" thickBot="1">
      <c r="I30" s="103">
        <f>K30*J30</f>
        <v>0</v>
      </c>
      <c r="J30" s="106"/>
      <c r="K30" s="107">
        <v>1</v>
      </c>
      <c r="M30" s="129">
        <f t="shared" si="5"/>
        <v>0</v>
      </c>
      <c r="N30" s="117"/>
      <c r="O30" s="129">
        <v>20</v>
      </c>
    </row>
    <row r="31" spans="9:15" ht="15.75" thickBot="1">
      <c r="I31" s="153">
        <f>SUM(I26:I30)</f>
        <v>0</v>
      </c>
      <c r="J31" s="246" t="s">
        <v>13</v>
      </c>
      <c r="K31" s="245"/>
      <c r="M31" s="129">
        <f t="shared" si="5"/>
        <v>0</v>
      </c>
      <c r="N31" s="117"/>
      <c r="O31" s="129">
        <v>10</v>
      </c>
    </row>
    <row r="32" spans="9:15" ht="15">
      <c r="I32" s="108">
        <f>الديوان!A3</f>
        <v>793.5959999999999</v>
      </c>
      <c r="J32" s="242" t="s">
        <v>11</v>
      </c>
      <c r="K32" s="243"/>
      <c r="M32" s="129">
        <f t="shared" si="5"/>
        <v>0</v>
      </c>
      <c r="N32" s="117"/>
      <c r="O32" s="129">
        <v>5</v>
      </c>
    </row>
    <row r="33" spans="9:15" ht="15.75" thickBot="1">
      <c r="I33" s="109">
        <f>I31-I32</f>
        <v>-793.5959999999999</v>
      </c>
      <c r="J33" s="244" t="s">
        <v>8</v>
      </c>
      <c r="K33" s="245"/>
      <c r="M33" s="129">
        <f t="shared" si="5"/>
        <v>0</v>
      </c>
      <c r="N33" s="117"/>
      <c r="O33" s="129">
        <v>2</v>
      </c>
    </row>
    <row r="34" spans="13:15" ht="15">
      <c r="M34" s="129">
        <f t="shared" si="5"/>
        <v>0</v>
      </c>
      <c r="N34" s="117"/>
      <c r="O34" s="129">
        <v>1</v>
      </c>
    </row>
    <row r="35" spans="13:15" ht="15">
      <c r="M35" s="129">
        <f>N35*5.4</f>
        <v>0</v>
      </c>
      <c r="N35" s="117"/>
      <c r="O35" s="129" t="s">
        <v>2</v>
      </c>
    </row>
    <row r="36" spans="6:15" ht="15.75" thickBot="1">
      <c r="F36" t="s">
        <v>77</v>
      </c>
      <c r="M36" s="130">
        <f>SUM(M27:M35)</f>
        <v>0</v>
      </c>
      <c r="N36" s="238" t="s">
        <v>76</v>
      </c>
      <c r="O36" s="239"/>
    </row>
    <row r="37" spans="11:15" ht="15.75" thickBot="1">
      <c r="K37" s="138">
        <v>-1634</v>
      </c>
      <c r="M37" s="130">
        <f>الديوان!A2+الديوان!A3*5.4+الديوان!A5+الديوان!A6+الديوان!A8+الديوان!A4*4</f>
        <v>9940.418399999999</v>
      </c>
      <c r="N37" s="238" t="s">
        <v>73</v>
      </c>
      <c r="O37" s="239"/>
    </row>
    <row r="38" spans="13:15" ht="15">
      <c r="M38" s="130">
        <f>M36-M37</f>
        <v>-9940.418399999999</v>
      </c>
      <c r="N38" s="238" t="s">
        <v>8</v>
      </c>
      <c r="O38" s="239"/>
    </row>
  </sheetData>
  <sheetProtection/>
  <mergeCells count="25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18:C18"/>
    <mergeCell ref="M12:O12"/>
    <mergeCell ref="N16:O16"/>
    <mergeCell ref="N37:O37"/>
    <mergeCell ref="N38:O38"/>
    <mergeCell ref="N17:O17"/>
    <mergeCell ref="J32:K32"/>
    <mergeCell ref="J33:K33"/>
    <mergeCell ref="N20:O20"/>
    <mergeCell ref="N36:O36"/>
    <mergeCell ref="J31:K31"/>
    <mergeCell ref="I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2017-02-02T09:03:07Z</cp:lastPrinted>
  <dcterms:created xsi:type="dcterms:W3CDTF">2012-05-27T06:24:35Z</dcterms:created>
  <dcterms:modified xsi:type="dcterms:W3CDTF">2017-02-11T08:52:11Z</dcterms:modified>
  <cp:category/>
  <cp:version/>
  <cp:contentType/>
  <cp:contentStatus/>
</cp:coreProperties>
</file>