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اليومي'!$A$1:$R$64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4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<sst xmlns="http://schemas.openxmlformats.org/spreadsheetml/2006/main" count="138" uniqueCount="99">
  <si>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</si>
  <si>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</si>
  <si>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</si>
  <si>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</si>
  <si>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</si>
  <si>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</si>
  <si>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</si>
  <si>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</si>
  <si>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</si>
  <si>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</si>
  <si>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</si>
  <si>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</si>
  <si>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</si>
  <si>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</si>
  <si>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</si>
  <si>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</si>
  <si>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</si>
  <si>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</si>
  <si>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</si>
  <si>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</si>
  <si>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</si>
  <si>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</si>
  <si>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</si>
  <si>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</si>
  <si>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</si>
  <si>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</si>
  <si>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</si>
  <si>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</si>
  <si>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</si>
  <si>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</si>
  <si>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</si>
  <si>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</si>
  <si>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</si>
  <si>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</si>
  <si>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</si>
  <si>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</si>
  <si>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</si>
  <si>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</si>
  <si>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</si>
  <si>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</si>
  <si>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</si>
  <si>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</si>
  <si>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</si>
  <si>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</si>
  <si>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</si>
  <si>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</si>
  <si>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</si>
  <si>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</si>
  <si>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</si>
  <si>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</si>
  <si>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</si>
  <si>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</si>
  <si>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</si>
  <si>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</si>
  <si>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</si>
  <si>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</si>
  <si>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</si>
  <si>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</si>
  <si>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</si>
  <si>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</si>
  <si>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</si>
  <si>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</si>
  <si>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</si>
  <si>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</si>
  <si>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</si>
  <si>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</si>
  <si>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</si>
  <si>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</si>
  <si>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</si>
  <si>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</si>
  <si>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</si>
  <si>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</si>
  <si>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</si>
  <si>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</si>
  <si>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</si>
  <si>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</si>
  <si>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</si>
  <si>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</si>
  <si>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</si>
  <si>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</si>
  <si>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</si>
  <si>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</si>
  <si>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</si>
  <si>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</si>
  <si>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</si>
  <si>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</si>
  <si>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</si>
  <si>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2017 . 03 . 11</t>
  </si>
  <si>
    <t>دفعه اخيرة من اشتراك مياه - جمال محمد منيب السيد</t>
  </si>
  <si>
    <t>دفعه اخيرة من اشتراك مياه - قتيبة منجد خليل ملحم</t>
  </si>
  <si>
    <t>رسوم بناء - هيثم شوكت رضا يحيى</t>
  </si>
  <si>
    <t>ايصال ملغي</t>
  </si>
  <si>
    <t>رسوم بناء - همام حلمي رجا شمالي</t>
  </si>
  <si>
    <t>رسوم بناء - سائد حلمي رجا شمالي</t>
  </si>
  <si>
    <t>فتح ملف ترخيص - رائد محمود سعيد يعاقبة</t>
  </si>
  <si>
    <t>اثمان مبيد اعشاب 3 لتر - احمد السيد</t>
  </si>
  <si>
    <t>اثمان محروقات بدل تنقل الموظف عاطف ملحم - محطة كفرراعي للمحروقات</t>
  </si>
  <si>
    <t>اجور عامل بناء درج قرب الجامع الاوسط - هاشم خيري ابراهيم مرشد</t>
  </si>
  <si>
    <t>اشتراك كهرباء ومياه - مهند جميل رشيد يعاقبة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</si>
</sst>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1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3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57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57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57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rightToLeft="1" tabSelected="1" workbookViewId="0" topLeftCell="A1">
      <pane ySplit="5" topLeftCell="A36" activePane="bottomLeft" state="frozen"/>
      <selection pane="topLeft" activeCell="A1" sqref="A1"/>
      <selection pane="bottomLeft" activeCell="L30" sqref="L30"/>
    </sheetView>
  </sheetViews>
  <sheetFormatPr defaultColWidth="9.140625" defaultRowHeight="12.75"/>
  <cols>
    <col min="1" max="1" width="56.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194" t="s">
        <v>87</v>
      </c>
      <c r="C1" s="194"/>
      <c r="D1" s="194"/>
      <c r="E1" s="194"/>
      <c r="F1" s="194"/>
      <c r="G1" s="194"/>
      <c r="H1" s="194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187" t="s">
        <v>35</v>
      </c>
      <c r="C2" s="188"/>
      <c r="D2" s="188"/>
      <c r="E2" s="188"/>
      <c r="F2" s="188"/>
      <c r="G2" s="189"/>
      <c r="H2" s="190"/>
      <c r="I2" s="191" t="s">
        <v>23</v>
      </c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209" t="s">
        <v>17</v>
      </c>
      <c r="C3" s="207" t="s">
        <v>38</v>
      </c>
      <c r="D3" s="203" t="s">
        <v>4</v>
      </c>
      <c r="E3" s="203"/>
      <c r="F3" s="204"/>
      <c r="G3" s="211" t="s">
        <v>2</v>
      </c>
      <c r="H3" s="185" t="s">
        <v>1</v>
      </c>
      <c r="I3" s="201" t="s">
        <v>4</v>
      </c>
      <c r="J3" s="201"/>
      <c r="K3" s="201"/>
      <c r="L3" s="201"/>
      <c r="M3" s="201"/>
      <c r="N3" s="201"/>
      <c r="O3" s="202"/>
      <c r="P3" s="81" t="s">
        <v>2</v>
      </c>
      <c r="Q3" s="82" t="s">
        <v>1</v>
      </c>
      <c r="R3" s="147" t="s">
        <v>45</v>
      </c>
      <c r="S3" s="157" t="s">
        <v>77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10"/>
      <c r="C4" s="208"/>
      <c r="D4" s="83" t="s">
        <v>18</v>
      </c>
      <c r="E4" s="84" t="s">
        <v>41</v>
      </c>
      <c r="F4" s="85" t="s">
        <v>47</v>
      </c>
      <c r="G4" s="212"/>
      <c r="H4" s="186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250</v>
      </c>
      <c r="C5" s="58">
        <v>4658</v>
      </c>
      <c r="D5" s="59">
        <v>0</v>
      </c>
      <c r="E5" s="60">
        <v>0</v>
      </c>
      <c r="F5" s="59">
        <v>0</v>
      </c>
      <c r="G5" s="127">
        <v>230.456</v>
      </c>
      <c r="H5" s="143">
        <v>0</v>
      </c>
      <c r="I5" s="138">
        <v>5212.82</v>
      </c>
      <c r="J5" s="62">
        <v>-117285.1</v>
      </c>
      <c r="K5" s="61">
        <v>-63770.16</v>
      </c>
      <c r="L5" s="63">
        <v>63703</v>
      </c>
      <c r="M5" s="181">
        <v>2093.8</v>
      </c>
      <c r="N5" s="61">
        <v>0</v>
      </c>
      <c r="O5" s="62">
        <v>1106.62</v>
      </c>
      <c r="P5" s="65">
        <v>769.965</v>
      </c>
      <c r="Q5" s="64">
        <v>139.47</v>
      </c>
      <c r="R5" s="148">
        <v>210</v>
      </c>
      <c r="S5" s="156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89</v>
      </c>
      <c r="B6" s="9">
        <f>B5+1</f>
        <v>251</v>
      </c>
      <c r="C6" s="10"/>
      <c r="D6" s="11">
        <v>300</v>
      </c>
      <c r="E6" s="21"/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88</v>
      </c>
      <c r="B7" s="9">
        <f aca="true" t="shared" si="0" ref="B7:B17">B6+1</f>
        <v>252</v>
      </c>
      <c r="C7" s="10"/>
      <c r="D7" s="11">
        <v>400</v>
      </c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48</v>
      </c>
      <c r="B8" s="9">
        <f t="shared" si="0"/>
        <v>253</v>
      </c>
      <c r="C8" s="10"/>
      <c r="D8" s="11"/>
      <c r="E8" s="11">
        <v>2945</v>
      </c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48</v>
      </c>
      <c r="B9" s="9">
        <f>B8+1</f>
        <v>254</v>
      </c>
      <c r="C9" s="10"/>
      <c r="D9" s="11"/>
      <c r="E9" s="11">
        <v>4575</v>
      </c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48</v>
      </c>
      <c r="B10" s="9">
        <f t="shared" si="0"/>
        <v>255</v>
      </c>
      <c r="C10" s="10"/>
      <c r="D10" s="11"/>
      <c r="E10" s="11">
        <v>1480</v>
      </c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90</v>
      </c>
      <c r="B11" s="9">
        <f t="shared" si="0"/>
        <v>256</v>
      </c>
      <c r="C11" s="10"/>
      <c r="D11" s="11"/>
      <c r="E11" s="11"/>
      <c r="F11" s="11"/>
      <c r="G11" s="49">
        <v>249.27</v>
      </c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91</v>
      </c>
      <c r="B12" s="9">
        <f t="shared" si="0"/>
        <v>257</v>
      </c>
      <c r="C12" s="10"/>
      <c r="D12" s="11"/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92</v>
      </c>
      <c r="B13" s="9">
        <f t="shared" si="0"/>
        <v>258</v>
      </c>
      <c r="C13" s="10"/>
      <c r="D13" s="11"/>
      <c r="E13" s="11"/>
      <c r="F13" s="11"/>
      <c r="G13" s="49">
        <v>150</v>
      </c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93</v>
      </c>
      <c r="B14" s="9">
        <f t="shared" si="0"/>
        <v>259</v>
      </c>
      <c r="C14" s="10"/>
      <c r="D14" s="11"/>
      <c r="E14" s="11"/>
      <c r="F14" s="11"/>
      <c r="G14" s="49">
        <v>200</v>
      </c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94</v>
      </c>
      <c r="B15" s="9">
        <f t="shared" si="0"/>
        <v>260</v>
      </c>
      <c r="C15" s="10"/>
      <c r="D15" s="11"/>
      <c r="E15" s="11"/>
      <c r="F15" s="11"/>
      <c r="G15" s="49">
        <v>33.8</v>
      </c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 t="s">
        <v>98</v>
      </c>
      <c r="B16" s="9">
        <f t="shared" si="0"/>
        <v>261</v>
      </c>
      <c r="C16" s="10"/>
      <c r="D16" s="11">
        <v>2195</v>
      </c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262</v>
      </c>
      <c r="C17" s="10"/>
      <c r="D17" s="11"/>
      <c r="E17" s="11"/>
      <c r="F17" s="11"/>
      <c r="G17" s="49"/>
      <c r="H17" s="12"/>
      <c r="I17" s="50"/>
      <c r="J17" s="13"/>
      <c r="K17" s="14"/>
      <c r="L17" s="50"/>
      <c r="M17" s="14"/>
      <c r="N17" s="14"/>
      <c r="O17" s="13"/>
      <c r="P17" s="12"/>
      <c r="Q17" s="51"/>
      <c r="R17" s="149"/>
      <c r="S17" s="158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7" t="s">
        <v>28</v>
      </c>
      <c r="B18" s="198"/>
      <c r="C18" s="95">
        <f>SUM(C5:C17)</f>
        <v>4658</v>
      </c>
      <c r="D18" s="95">
        <f aca="true" t="shared" si="1" ref="D18:S18">SUM(D5:D17)</f>
        <v>2895</v>
      </c>
      <c r="E18" s="95">
        <f t="shared" si="1"/>
        <v>9000</v>
      </c>
      <c r="F18" s="95">
        <f t="shared" si="1"/>
        <v>0</v>
      </c>
      <c r="G18" s="95">
        <f t="shared" si="1"/>
        <v>863.526</v>
      </c>
      <c r="H18" s="95">
        <f t="shared" si="1"/>
        <v>0</v>
      </c>
      <c r="I18" s="95">
        <f t="shared" si="1"/>
        <v>5212.82</v>
      </c>
      <c r="J18" s="95">
        <f t="shared" si="1"/>
        <v>-117285.1</v>
      </c>
      <c r="K18" s="95">
        <f t="shared" si="1"/>
        <v>-63770.16</v>
      </c>
      <c r="L18" s="95">
        <f t="shared" si="1"/>
        <v>63703</v>
      </c>
      <c r="M18" s="95">
        <f t="shared" si="1"/>
        <v>2093.8</v>
      </c>
      <c r="N18" s="95">
        <f t="shared" si="1"/>
        <v>0</v>
      </c>
      <c r="O18" s="95">
        <f t="shared" si="1"/>
        <v>1106.62</v>
      </c>
      <c r="P18" s="95">
        <f t="shared" si="1"/>
        <v>769.965</v>
      </c>
      <c r="Q18" s="95">
        <f t="shared" si="1"/>
        <v>139.47</v>
      </c>
      <c r="R18" s="95">
        <f t="shared" si="1"/>
        <v>210</v>
      </c>
      <c r="S18" s="95">
        <f t="shared" si="1"/>
        <v>4244.3</v>
      </c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182"/>
      <c r="B19" s="69">
        <v>616</v>
      </c>
      <c r="C19" s="69"/>
      <c r="D19" s="70"/>
      <c r="E19" s="70"/>
      <c r="F19" s="70"/>
      <c r="G19" s="71"/>
      <c r="H19" s="74"/>
      <c r="I19" s="137"/>
      <c r="J19" s="73"/>
      <c r="K19" s="72"/>
      <c r="L19" s="72"/>
      <c r="M19" s="72"/>
      <c r="N19" s="72"/>
      <c r="O19" s="73"/>
      <c r="P19" s="74"/>
      <c r="Q19" s="73"/>
      <c r="R19" s="153"/>
      <c r="S19" s="159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 t="s">
        <v>86</v>
      </c>
      <c r="B20" s="22">
        <f>B19+1</f>
        <v>617</v>
      </c>
      <c r="C20" s="128"/>
      <c r="D20" s="11"/>
      <c r="E20" s="11"/>
      <c r="F20" s="11">
        <v>1331</v>
      </c>
      <c r="G20" s="23"/>
      <c r="H20" s="26"/>
      <c r="I20" s="139"/>
      <c r="J20" s="25"/>
      <c r="K20" s="24"/>
      <c r="L20" s="24"/>
      <c r="M20" s="24"/>
      <c r="N20" s="24"/>
      <c r="O20" s="25"/>
      <c r="P20" s="26"/>
      <c r="Q20" s="25"/>
      <c r="R20" s="150"/>
      <c r="S20" s="160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 t="s">
        <v>86</v>
      </c>
      <c r="B21" s="22">
        <f aca="true" t="shared" si="2" ref="B21:B47">B20+1</f>
        <v>618</v>
      </c>
      <c r="C21" s="129"/>
      <c r="D21" s="28"/>
      <c r="E21" s="28"/>
      <c r="F21" s="28">
        <v>823</v>
      </c>
      <c r="G21" s="29"/>
      <c r="H21" s="32"/>
      <c r="I21" s="140"/>
      <c r="J21" s="31"/>
      <c r="K21" s="30"/>
      <c r="L21" s="30"/>
      <c r="M21" s="30"/>
      <c r="N21" s="30"/>
      <c r="O21" s="31"/>
      <c r="P21" s="32"/>
      <c r="Q21" s="31"/>
      <c r="R21" s="149"/>
      <c r="S21" s="1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/>
      <c r="B22" s="22">
        <f t="shared" si="2"/>
        <v>619</v>
      </c>
      <c r="C22" s="129"/>
      <c r="D22" s="28"/>
      <c r="E22" s="28"/>
      <c r="F22" s="129"/>
      <c r="G22" s="29"/>
      <c r="H22" s="32"/>
      <c r="I22" s="140"/>
      <c r="J22" s="31"/>
      <c r="K22" s="30"/>
      <c r="L22" s="30"/>
      <c r="M22" s="30"/>
      <c r="N22" s="30"/>
      <c r="O22" s="31"/>
      <c r="P22" s="32"/>
      <c r="Q22" s="31"/>
      <c r="R22" s="149"/>
      <c r="S22" s="15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/>
      <c r="B23" s="22">
        <f t="shared" si="2"/>
        <v>620</v>
      </c>
      <c r="C23" s="129"/>
      <c r="D23" s="28"/>
      <c r="E23" s="28"/>
      <c r="F23" s="28"/>
      <c r="G23" s="29"/>
      <c r="H23" s="32"/>
      <c r="I23" s="140"/>
      <c r="J23" s="31"/>
      <c r="K23" s="30"/>
      <c r="L23" s="30"/>
      <c r="M23" s="30"/>
      <c r="N23" s="30"/>
      <c r="O23" s="31"/>
      <c r="P23" s="32"/>
      <c r="Q23" s="3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85</v>
      </c>
      <c r="B24" s="22">
        <f t="shared" si="2"/>
        <v>621</v>
      </c>
      <c r="C24" s="129"/>
      <c r="D24" s="28">
        <v>-2895</v>
      </c>
      <c r="E24" s="28"/>
      <c r="F24" s="28"/>
      <c r="G24" s="29"/>
      <c r="H24" s="32"/>
      <c r="I24" s="140">
        <v>2895</v>
      </c>
      <c r="J24" s="140"/>
      <c r="K24" s="31"/>
      <c r="L24" s="30"/>
      <c r="M24" s="30"/>
      <c r="N24" s="30"/>
      <c r="O24" s="31"/>
      <c r="P24" s="32"/>
      <c r="Q24" s="3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82</v>
      </c>
      <c r="B25" s="22">
        <f t="shared" si="2"/>
        <v>622</v>
      </c>
      <c r="C25" s="129"/>
      <c r="D25" s="28"/>
      <c r="E25" s="28">
        <v>-9000</v>
      </c>
      <c r="F25" s="28"/>
      <c r="G25" s="29"/>
      <c r="H25" s="32"/>
      <c r="I25" s="140"/>
      <c r="J25" s="140">
        <v>9000</v>
      </c>
      <c r="K25" s="31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83</v>
      </c>
      <c r="B26" s="22">
        <f t="shared" si="2"/>
        <v>623</v>
      </c>
      <c r="C26" s="129"/>
      <c r="D26" s="28"/>
      <c r="E26" s="28"/>
      <c r="F26" s="28">
        <v>-2154</v>
      </c>
      <c r="G26" s="29"/>
      <c r="H26" s="32"/>
      <c r="I26" s="140"/>
      <c r="J26" s="31"/>
      <c r="K26" s="30">
        <v>2154</v>
      </c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84</v>
      </c>
      <c r="B27" s="22">
        <f t="shared" si="2"/>
        <v>624</v>
      </c>
      <c r="C27" s="129"/>
      <c r="D27" s="28"/>
      <c r="E27" s="28"/>
      <c r="F27" s="28"/>
      <c r="G27" s="29">
        <v>-620</v>
      </c>
      <c r="H27" s="32"/>
      <c r="I27" s="140"/>
      <c r="J27" s="31"/>
      <c r="K27" s="30"/>
      <c r="L27" s="30"/>
      <c r="M27" s="30"/>
      <c r="N27" s="30"/>
      <c r="O27" s="31"/>
      <c r="P27" s="32">
        <v>620</v>
      </c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/>
      <c r="B28" s="22">
        <f t="shared" si="2"/>
        <v>625</v>
      </c>
      <c r="C28" s="129"/>
      <c r="D28" s="28"/>
      <c r="E28" s="28"/>
      <c r="F28" s="28"/>
      <c r="G28" s="29"/>
      <c r="H28" s="32"/>
      <c r="I28" s="140"/>
      <c r="J28" s="31"/>
      <c r="K28" s="30"/>
      <c r="L28" s="30"/>
      <c r="M28" s="30"/>
      <c r="N28" s="30"/>
      <c r="O28" s="31"/>
      <c r="P28" s="32"/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/>
      <c r="B29" s="22">
        <f t="shared" si="2"/>
        <v>626</v>
      </c>
      <c r="C29" s="129"/>
      <c r="D29" s="28"/>
      <c r="E29" s="28"/>
      <c r="F29" s="28"/>
      <c r="G29" s="29"/>
      <c r="H29" s="32"/>
      <c r="I29" s="140"/>
      <c r="J29" s="31"/>
      <c r="K29" s="30"/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/>
      <c r="B30" s="22">
        <f t="shared" si="2"/>
        <v>627</v>
      </c>
      <c r="C30" s="129"/>
      <c r="D30" s="28"/>
      <c r="E30" s="28"/>
      <c r="F30" s="28"/>
      <c r="G30" s="29"/>
      <c r="H30" s="32"/>
      <c r="I30" s="140"/>
      <c r="J30" s="31"/>
      <c r="K30" s="30"/>
      <c r="L30" s="30"/>
      <c r="M30" s="30"/>
      <c r="N30" s="30"/>
      <c r="O30" s="31"/>
      <c r="P30" s="32"/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628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629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630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631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632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633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634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635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636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637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22">
        <f t="shared" si="2"/>
        <v>638</v>
      </c>
      <c r="C41" s="129"/>
      <c r="D41" s="28"/>
      <c r="E41" s="28"/>
      <c r="F41" s="28"/>
      <c r="G41" s="29"/>
      <c r="H41" s="32"/>
      <c r="I41" s="140"/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/>
      <c r="B42" s="22">
        <f t="shared" si="2"/>
        <v>639</v>
      </c>
      <c r="C42" s="129"/>
      <c r="D42" s="28"/>
      <c r="E42" s="28"/>
      <c r="F42" s="28"/>
      <c r="G42" s="29"/>
      <c r="H42" s="32"/>
      <c r="I42" s="140"/>
      <c r="J42" s="31"/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/>
      <c r="B43" s="22">
        <f t="shared" si="2"/>
        <v>640</v>
      </c>
      <c r="C43" s="129"/>
      <c r="D43" s="28"/>
      <c r="E43" s="28"/>
      <c r="F43" s="28"/>
      <c r="G43" s="29"/>
      <c r="H43" s="32"/>
      <c r="I43" s="140"/>
      <c r="J43" s="31"/>
      <c r="K43" s="30"/>
      <c r="L43" s="30"/>
      <c r="M43" s="30"/>
      <c r="N43" s="30"/>
      <c r="O43" s="31"/>
      <c r="P43" s="32"/>
      <c r="Q43" s="31"/>
      <c r="R43" s="149"/>
      <c r="S43" s="15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/>
      <c r="B44" s="22">
        <f t="shared" si="2"/>
        <v>641</v>
      </c>
      <c r="C44" s="129"/>
      <c r="D44" s="28"/>
      <c r="E44" s="28"/>
      <c r="F44" s="28"/>
      <c r="G44" s="29"/>
      <c r="H44" s="32"/>
      <c r="I44" s="140"/>
      <c r="J44" s="31"/>
      <c r="K44" s="30"/>
      <c r="L44" s="30"/>
      <c r="M44" s="30"/>
      <c r="N44" s="30"/>
      <c r="O44" s="31"/>
      <c r="P44" s="32"/>
      <c r="Q44" s="31"/>
      <c r="R44" s="149"/>
      <c r="S44" s="15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/>
      <c r="B45" s="22">
        <f t="shared" si="2"/>
        <v>642</v>
      </c>
      <c r="C45" s="129"/>
      <c r="D45" s="28"/>
      <c r="E45" s="28"/>
      <c r="F45" s="28"/>
      <c r="G45" s="29"/>
      <c r="H45" s="32"/>
      <c r="I45" s="140"/>
      <c r="J45" s="31"/>
      <c r="K45" s="30"/>
      <c r="L45" s="30"/>
      <c r="M45" s="30"/>
      <c r="N45" s="30"/>
      <c r="O45" s="31"/>
      <c r="P45" s="32"/>
      <c r="Q45" s="31"/>
      <c r="R45" s="149"/>
      <c r="S45" s="15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/>
      <c r="B46" s="22">
        <f t="shared" si="2"/>
        <v>643</v>
      </c>
      <c r="C46" s="129"/>
      <c r="D46" s="28"/>
      <c r="E46" s="28"/>
      <c r="F46" s="28"/>
      <c r="G46" s="29"/>
      <c r="H46" s="32"/>
      <c r="I46" s="140"/>
      <c r="J46" s="31"/>
      <c r="K46" s="30"/>
      <c r="L46" s="30"/>
      <c r="M46" s="30"/>
      <c r="N46" s="30"/>
      <c r="O46" s="31"/>
      <c r="P46" s="32"/>
      <c r="Q46" s="31"/>
      <c r="R46" s="149"/>
      <c r="S46" s="15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22">
        <f t="shared" si="2"/>
        <v>644</v>
      </c>
      <c r="C47" s="129"/>
      <c r="D47" s="28"/>
      <c r="E47" s="28"/>
      <c r="F47" s="28"/>
      <c r="G47" s="29"/>
      <c r="H47" s="32"/>
      <c r="I47" s="140"/>
      <c r="J47" s="31"/>
      <c r="K47" s="30"/>
      <c r="L47" s="30"/>
      <c r="M47" s="30"/>
      <c r="N47" s="30"/>
      <c r="O47" s="31"/>
      <c r="P47" s="32"/>
      <c r="Q47" s="31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thickBot="1">
      <c r="A48" s="205" t="s">
        <v>42</v>
      </c>
      <c r="B48" s="206"/>
      <c r="C48" s="130">
        <f aca="true" t="shared" si="3" ref="C48:S48">SUM(C19:C47)</f>
        <v>0</v>
      </c>
      <c r="D48" s="66">
        <f t="shared" si="3"/>
        <v>-2895</v>
      </c>
      <c r="E48" s="66">
        <f t="shared" si="3"/>
        <v>-9000</v>
      </c>
      <c r="F48" s="66">
        <f t="shared" si="3"/>
        <v>0</v>
      </c>
      <c r="G48" s="68">
        <f t="shared" si="3"/>
        <v>-620</v>
      </c>
      <c r="H48" s="68">
        <f t="shared" si="3"/>
        <v>0</v>
      </c>
      <c r="I48" s="135">
        <f t="shared" si="3"/>
        <v>2895</v>
      </c>
      <c r="J48" s="66">
        <f t="shared" si="3"/>
        <v>9000</v>
      </c>
      <c r="K48" s="66">
        <f t="shared" si="3"/>
        <v>2154</v>
      </c>
      <c r="L48" s="67">
        <f t="shared" si="3"/>
        <v>0</v>
      </c>
      <c r="M48" s="66">
        <f t="shared" si="3"/>
        <v>0</v>
      </c>
      <c r="N48" s="66">
        <f t="shared" si="3"/>
        <v>0</v>
      </c>
      <c r="O48" s="66">
        <f t="shared" si="3"/>
        <v>0</v>
      </c>
      <c r="P48" s="66">
        <f t="shared" si="3"/>
        <v>620</v>
      </c>
      <c r="Q48" s="68">
        <f t="shared" si="3"/>
        <v>0</v>
      </c>
      <c r="R48" s="151">
        <f t="shared" si="3"/>
        <v>0</v>
      </c>
      <c r="S48" s="161">
        <f t="shared" si="3"/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thickBot="1">
      <c r="A49" s="33" t="s">
        <v>27</v>
      </c>
      <c r="B49" s="34">
        <v>232</v>
      </c>
      <c r="C49" s="35"/>
      <c r="D49" s="36"/>
      <c r="E49" s="37"/>
      <c r="F49" s="38"/>
      <c r="G49" s="132"/>
      <c r="H49" s="39"/>
      <c r="I49" s="40"/>
      <c r="J49" s="41"/>
      <c r="K49" s="41"/>
      <c r="L49" s="41"/>
      <c r="M49" s="41"/>
      <c r="N49" s="41"/>
      <c r="O49" s="40"/>
      <c r="P49" s="39"/>
      <c r="Q49" s="53"/>
      <c r="R49" s="152"/>
      <c r="S49" s="162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 t="s">
        <v>95</v>
      </c>
      <c r="B50" s="42">
        <f aca="true" t="shared" si="4" ref="B50:B62">B49+1</f>
        <v>233</v>
      </c>
      <c r="C50" s="10">
        <v>80</v>
      </c>
      <c r="D50" s="43"/>
      <c r="E50" s="44"/>
      <c r="F50" s="45"/>
      <c r="G50" s="133"/>
      <c r="H50" s="12"/>
      <c r="I50" s="13"/>
      <c r="J50" s="14"/>
      <c r="K50" s="14"/>
      <c r="L50" s="14"/>
      <c r="M50" s="14"/>
      <c r="N50" s="14"/>
      <c r="O50" s="13"/>
      <c r="P50" s="12"/>
      <c r="Q50" s="51"/>
      <c r="R50" s="150"/>
      <c r="S50" s="160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 t="s">
        <v>96</v>
      </c>
      <c r="B51" s="42">
        <f t="shared" si="4"/>
        <v>234</v>
      </c>
      <c r="C51" s="10">
        <v>64</v>
      </c>
      <c r="D51" s="43"/>
      <c r="E51" s="44"/>
      <c r="F51" s="45"/>
      <c r="G51" s="133"/>
      <c r="H51" s="12"/>
      <c r="I51" s="14"/>
      <c r="J51" s="14"/>
      <c r="K51" s="14"/>
      <c r="L51" s="14"/>
      <c r="M51" s="14"/>
      <c r="N51" s="14"/>
      <c r="O51" s="13"/>
      <c r="P51" s="12"/>
      <c r="Q51" s="51"/>
      <c r="R51" s="150"/>
      <c r="S51" s="160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 t="s">
        <v>97</v>
      </c>
      <c r="B52" s="42">
        <f t="shared" si="4"/>
        <v>235</v>
      </c>
      <c r="C52" s="27">
        <v>280</v>
      </c>
      <c r="D52" s="15"/>
      <c r="E52" s="16"/>
      <c r="F52" s="17"/>
      <c r="G52" s="134"/>
      <c r="H52" s="18"/>
      <c r="I52" s="20"/>
      <c r="J52" s="20"/>
      <c r="K52" s="20"/>
      <c r="L52" s="20"/>
      <c r="M52" s="20"/>
      <c r="N52" s="20"/>
      <c r="O52" s="19"/>
      <c r="P52" s="18"/>
      <c r="Q52" s="52"/>
      <c r="R52" s="149"/>
      <c r="S52" s="15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/>
      <c r="B53" s="42">
        <f t="shared" si="4"/>
        <v>236</v>
      </c>
      <c r="C53" s="10"/>
      <c r="D53" s="15"/>
      <c r="E53" s="16"/>
      <c r="F53" s="17"/>
      <c r="G53" s="134"/>
      <c r="H53" s="18"/>
      <c r="I53" s="20"/>
      <c r="J53" s="20"/>
      <c r="K53" s="20"/>
      <c r="L53" s="20"/>
      <c r="M53" s="20"/>
      <c r="N53" s="20"/>
      <c r="O53" s="19"/>
      <c r="P53" s="18"/>
      <c r="Q53" s="52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/>
      <c r="B54" s="42">
        <f t="shared" si="4"/>
        <v>237</v>
      </c>
      <c r="C54" s="10"/>
      <c r="D54" s="15"/>
      <c r="E54" s="16"/>
      <c r="F54" s="17"/>
      <c r="G54" s="134"/>
      <c r="H54" s="18"/>
      <c r="I54" s="19"/>
      <c r="J54" s="20"/>
      <c r="K54" s="20"/>
      <c r="L54" s="20"/>
      <c r="M54" s="20"/>
      <c r="N54" s="20"/>
      <c r="O54" s="19"/>
      <c r="P54" s="18"/>
      <c r="Q54" s="52"/>
      <c r="R54" s="149"/>
      <c r="S54" s="15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/>
      <c r="B55" s="42">
        <f t="shared" si="4"/>
        <v>238</v>
      </c>
      <c r="C55" s="10"/>
      <c r="D55" s="15"/>
      <c r="E55" s="16"/>
      <c r="F55" s="17"/>
      <c r="G55" s="134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49"/>
      <c r="S55" s="158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/>
      <c r="B56" s="42">
        <f t="shared" si="4"/>
        <v>239</v>
      </c>
      <c r="C56" s="10"/>
      <c r="D56" s="15"/>
      <c r="E56" s="16"/>
      <c r="F56" s="17"/>
      <c r="G56" s="134"/>
      <c r="H56" s="18"/>
      <c r="I56" s="19"/>
      <c r="J56" s="20"/>
      <c r="K56" s="20"/>
      <c r="L56" s="20"/>
      <c r="M56" s="20"/>
      <c r="N56" s="20"/>
      <c r="O56" s="19"/>
      <c r="P56" s="18"/>
      <c r="Q56" s="52"/>
      <c r="R56" s="149"/>
      <c r="S56" s="158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42">
        <f t="shared" si="4"/>
        <v>240</v>
      </c>
      <c r="C57" s="10"/>
      <c r="D57" s="15"/>
      <c r="E57" s="16"/>
      <c r="F57" s="17"/>
      <c r="G57" s="134"/>
      <c r="H57" s="18"/>
      <c r="I57" s="19"/>
      <c r="J57" s="20"/>
      <c r="K57" s="20"/>
      <c r="L57" s="20"/>
      <c r="M57" s="20"/>
      <c r="N57" s="20"/>
      <c r="O57" s="19"/>
      <c r="P57" s="18"/>
      <c r="Q57" s="52"/>
      <c r="R57" s="149"/>
      <c r="S57" s="158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8"/>
      <c r="B58" s="42">
        <f t="shared" si="4"/>
        <v>241</v>
      </c>
      <c r="C58" s="10"/>
      <c r="D58" s="15"/>
      <c r="E58" s="16"/>
      <c r="F58" s="17"/>
      <c r="G58" s="134"/>
      <c r="H58" s="18"/>
      <c r="I58" s="19"/>
      <c r="J58" s="20"/>
      <c r="K58" s="20"/>
      <c r="L58" s="20"/>
      <c r="M58" s="20"/>
      <c r="N58" s="20"/>
      <c r="O58" s="19"/>
      <c r="P58" s="18"/>
      <c r="Q58" s="52"/>
      <c r="R58" s="149"/>
      <c r="S58" s="158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8"/>
      <c r="B59" s="42">
        <f t="shared" si="4"/>
        <v>242</v>
      </c>
      <c r="C59" s="27"/>
      <c r="D59" s="15"/>
      <c r="E59" s="16"/>
      <c r="F59" s="17"/>
      <c r="G59" s="134"/>
      <c r="H59" s="18"/>
      <c r="I59" s="19"/>
      <c r="J59" s="20"/>
      <c r="K59" s="20"/>
      <c r="L59" s="20"/>
      <c r="M59" s="20"/>
      <c r="N59" s="20"/>
      <c r="O59" s="19"/>
      <c r="P59" s="18"/>
      <c r="Q59" s="52"/>
      <c r="R59" s="149"/>
      <c r="S59" s="158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8"/>
      <c r="B60" s="42">
        <f t="shared" si="4"/>
        <v>243</v>
      </c>
      <c r="C60" s="27"/>
      <c r="D60" s="15"/>
      <c r="E60" s="16"/>
      <c r="F60" s="17"/>
      <c r="G60" s="134"/>
      <c r="H60" s="18"/>
      <c r="I60" s="19"/>
      <c r="J60" s="20"/>
      <c r="K60" s="20"/>
      <c r="L60" s="20"/>
      <c r="M60" s="20"/>
      <c r="N60" s="20"/>
      <c r="O60" s="19"/>
      <c r="P60" s="18"/>
      <c r="Q60" s="52"/>
      <c r="R60" s="149"/>
      <c r="S60" s="158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8"/>
      <c r="B61" s="42">
        <f t="shared" si="4"/>
        <v>244</v>
      </c>
      <c r="C61" s="27"/>
      <c r="D61" s="15"/>
      <c r="E61" s="16"/>
      <c r="F61" s="17"/>
      <c r="G61" s="134"/>
      <c r="H61" s="18"/>
      <c r="I61" s="19"/>
      <c r="J61" s="20"/>
      <c r="K61" s="20"/>
      <c r="L61" s="20"/>
      <c r="M61" s="20"/>
      <c r="N61" s="20"/>
      <c r="O61" s="19"/>
      <c r="P61" s="18"/>
      <c r="Q61" s="52"/>
      <c r="R61" s="149"/>
      <c r="S61" s="158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thickBot="1">
      <c r="A62" s="48"/>
      <c r="B62" s="42">
        <f t="shared" si="4"/>
        <v>245</v>
      </c>
      <c r="C62" s="27"/>
      <c r="D62" s="15"/>
      <c r="E62" s="16"/>
      <c r="F62" s="17"/>
      <c r="G62" s="134"/>
      <c r="H62" s="18"/>
      <c r="I62" s="19"/>
      <c r="J62" s="20"/>
      <c r="K62" s="20"/>
      <c r="L62" s="20"/>
      <c r="M62" s="20"/>
      <c r="N62" s="20"/>
      <c r="O62" s="19"/>
      <c r="P62" s="18"/>
      <c r="Q62" s="52"/>
      <c r="R62" s="149"/>
      <c r="S62" s="158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19" ht="15.75" thickBot="1">
      <c r="A63" s="195" t="s">
        <v>30</v>
      </c>
      <c r="B63" s="196"/>
      <c r="C63" s="46">
        <f aca="true" t="shared" si="5" ref="C63:S63">SUM(C49:C62)</f>
        <v>424</v>
      </c>
      <c r="D63" s="46">
        <f t="shared" si="5"/>
        <v>0</v>
      </c>
      <c r="E63" s="46">
        <f t="shared" si="5"/>
        <v>0</v>
      </c>
      <c r="F63" s="46">
        <f t="shared" si="5"/>
        <v>0</v>
      </c>
      <c r="G63" s="54">
        <f t="shared" si="5"/>
        <v>0</v>
      </c>
      <c r="H63" s="54">
        <f t="shared" si="5"/>
        <v>0</v>
      </c>
      <c r="I63" s="136">
        <f t="shared" si="5"/>
        <v>0</v>
      </c>
      <c r="J63" s="46">
        <f t="shared" si="5"/>
        <v>0</v>
      </c>
      <c r="K63" s="46">
        <f t="shared" si="5"/>
        <v>0</v>
      </c>
      <c r="L63" s="47">
        <f t="shared" si="5"/>
        <v>0</v>
      </c>
      <c r="M63" s="46">
        <f t="shared" si="5"/>
        <v>0</v>
      </c>
      <c r="N63" s="46">
        <f t="shared" si="5"/>
        <v>0</v>
      </c>
      <c r="O63" s="46">
        <f t="shared" si="5"/>
        <v>0</v>
      </c>
      <c r="P63" s="46">
        <f t="shared" si="5"/>
        <v>0</v>
      </c>
      <c r="Q63" s="54">
        <f t="shared" si="5"/>
        <v>0</v>
      </c>
      <c r="R63" s="154">
        <f t="shared" si="5"/>
        <v>0</v>
      </c>
      <c r="S63" s="163">
        <f t="shared" si="5"/>
        <v>0</v>
      </c>
    </row>
    <row r="64" spans="1:19" ht="15.75" thickBot="1">
      <c r="A64" s="199" t="s">
        <v>31</v>
      </c>
      <c r="B64" s="200"/>
      <c r="C64" s="70">
        <f aca="true" t="shared" si="6" ref="C64:S64">C18+C48-C63</f>
        <v>4234</v>
      </c>
      <c r="D64" s="70">
        <f t="shared" si="6"/>
        <v>0</v>
      </c>
      <c r="E64" s="70">
        <f t="shared" si="6"/>
        <v>0</v>
      </c>
      <c r="F64" s="70">
        <f t="shared" si="6"/>
        <v>0</v>
      </c>
      <c r="G64" s="74">
        <f t="shared" si="6"/>
        <v>243.52599999999995</v>
      </c>
      <c r="H64" s="72">
        <f t="shared" si="6"/>
        <v>0</v>
      </c>
      <c r="I64" s="72">
        <f t="shared" si="6"/>
        <v>8107.82</v>
      </c>
      <c r="J64" s="72">
        <f t="shared" si="6"/>
        <v>-108285.1</v>
      </c>
      <c r="K64" s="72">
        <f t="shared" si="6"/>
        <v>-61616.16</v>
      </c>
      <c r="L64" s="72">
        <f t="shared" si="6"/>
        <v>63703</v>
      </c>
      <c r="M64" s="72">
        <f t="shared" si="6"/>
        <v>2093.8</v>
      </c>
      <c r="N64" s="72">
        <f t="shared" si="6"/>
        <v>0</v>
      </c>
      <c r="O64" s="72">
        <f t="shared" si="6"/>
        <v>1106.62</v>
      </c>
      <c r="P64" s="74">
        <f t="shared" si="6"/>
        <v>1389.9650000000001</v>
      </c>
      <c r="Q64" s="72">
        <f t="shared" si="6"/>
        <v>139.47</v>
      </c>
      <c r="R64" s="72">
        <f t="shared" si="6"/>
        <v>210</v>
      </c>
      <c r="S64" s="72">
        <f t="shared" si="6"/>
        <v>4244.3</v>
      </c>
    </row>
    <row r="65" ht="12.75"/>
    <row r="66" ht="12.75"/>
    <row r="67" spans="1:17" ht="24.75">
      <c r="A67" s="4"/>
      <c r="O67" s="184" t="s">
        <v>34</v>
      </c>
      <c r="P67" s="184"/>
      <c r="Q67" s="184"/>
    </row>
    <row r="68" spans="1:17" ht="24.75">
      <c r="A68" s="4" t="s">
        <v>36</v>
      </c>
      <c r="O68" s="184" t="s">
        <v>33</v>
      </c>
      <c r="P68" s="184"/>
      <c r="Q68" s="184"/>
    </row>
    <row r="69" ht="12.75"/>
    <row r="70" ht="12.75">
      <c r="B70" s="126"/>
    </row>
    <row r="71" ht="12.75"/>
    <row r="72" ht="12.75"/>
    <row r="73" ht="12.75"/>
    <row r="74" ht="12.75"/>
    <row r="75" ht="12.75"/>
    <row r="76" ht="12.75"/>
    <row r="240" ht="13.5">
      <c r="D240" s="7" t="s">
        <v>3</v>
      </c>
    </row>
  </sheetData>
  <sheetProtection/>
  <mergeCells count="15">
    <mergeCell ref="D3:F3"/>
    <mergeCell ref="A48:B48"/>
    <mergeCell ref="C3:C4"/>
    <mergeCell ref="B3:B4"/>
    <mergeCell ref="G3:G4"/>
    <mergeCell ref="O67:Q67"/>
    <mergeCell ref="H3:H4"/>
    <mergeCell ref="B2:H2"/>
    <mergeCell ref="I2:S2"/>
    <mergeCell ref="B1:H1"/>
    <mergeCell ref="O68:Q68"/>
    <mergeCell ref="A63:B63"/>
    <mergeCell ref="A18:B18"/>
    <mergeCell ref="A64:B64"/>
    <mergeCell ref="I3:O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اليومي'!D64</f>
        <v>0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اليومي'!G64</f>
        <v>243.52599999999995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اليومي'!H64</f>
        <v>0</v>
      </c>
      <c r="B4" s="171" t="s">
        <v>76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اليومي'!C64</f>
        <v>4234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اليومي'!E64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اليومي'!F64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اليومي'!I64</f>
        <v>8107.82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اليومي'!P64</f>
        <v>1389.9650000000001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اليومي'!Q64</f>
        <v>139.47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اليومي'!R64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اليومي'!K64</f>
        <v>-61616.16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اليومي'!M64</f>
        <v>2093.8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اليومي'!N64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اليومي'!O64</f>
        <v>1106.62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اليومي'!J64</f>
        <v>-108285.1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اليومي'!L64</f>
        <v>63703</v>
      </c>
      <c r="B18" s="171" t="s">
        <v>63</v>
      </c>
      <c r="C18" s="172">
        <v>102028</v>
      </c>
    </row>
    <row r="19" spans="1:3" ht="23.25" customHeight="1">
      <c r="A19" s="173">
        <f>'التقرير اليومي'!S64</f>
        <v>4244.3</v>
      </c>
      <c r="B19" s="174" t="s">
        <v>78</v>
      </c>
      <c r="C19" s="175">
        <v>102029</v>
      </c>
    </row>
    <row r="20" spans="1:3" ht="23.25" customHeight="1">
      <c r="A20" s="176">
        <f>A2+A3*5.5+A5+A6+A7+A8+A9+A10*5.5+A11*4+A12*4.5+A13+A14+A15+A16+A17+A18+A4*4+A19*4.5</f>
        <v>-61069.5895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19" sqref="E19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15" t="s">
        <v>10</v>
      </c>
      <c r="E1" s="216"/>
      <c r="F1" s="217"/>
      <c r="G1" s="218" t="s">
        <v>70</v>
      </c>
      <c r="H1" s="219"/>
      <c r="I1" s="220"/>
      <c r="J1" s="221" t="s">
        <v>44</v>
      </c>
      <c r="K1" s="222"/>
      <c r="L1" s="222"/>
      <c r="M1" s="106" t="s">
        <v>5</v>
      </c>
      <c r="N1" s="106" t="s">
        <v>6</v>
      </c>
      <c r="O1" s="106" t="s">
        <v>75</v>
      </c>
    </row>
    <row r="2" spans="1:15" ht="15">
      <c r="A2" s="107"/>
      <c r="B2" s="108"/>
      <c r="C2" s="125"/>
      <c r="D2" s="109">
        <f>E2*F2</f>
        <v>0</v>
      </c>
      <c r="E2" s="110"/>
      <c r="F2" s="111">
        <v>200</v>
      </c>
      <c r="G2" s="112">
        <f>H2*I2</f>
        <v>0</v>
      </c>
      <c r="H2" s="110"/>
      <c r="I2" s="113">
        <v>200</v>
      </c>
      <c r="J2" s="114">
        <f>K2*L2</f>
        <v>0</v>
      </c>
      <c r="K2" s="110"/>
      <c r="L2" s="115">
        <v>200</v>
      </c>
      <c r="M2" s="106">
        <f>N2*O2</f>
        <v>0</v>
      </c>
      <c r="N2" s="106">
        <f>K2+H2+E2</f>
        <v>0</v>
      </c>
      <c r="O2" s="106">
        <v>200</v>
      </c>
    </row>
    <row r="3" spans="1:15" ht="15">
      <c r="A3" s="107"/>
      <c r="B3" s="108"/>
      <c r="C3" s="125"/>
      <c r="D3" s="109">
        <f aca="true" t="shared" si="0" ref="D3:D9">E3*F3</f>
        <v>0</v>
      </c>
      <c r="E3" s="110"/>
      <c r="F3" s="111">
        <v>100</v>
      </c>
      <c r="G3" s="112">
        <f aca="true" t="shared" si="1" ref="G3:G9">H3*I3</f>
        <v>0</v>
      </c>
      <c r="H3" s="110"/>
      <c r="I3" s="113">
        <v>100</v>
      </c>
      <c r="J3" s="114">
        <f aca="true" t="shared" si="2" ref="J3:J9">K3*L3</f>
        <v>0</v>
      </c>
      <c r="K3" s="110"/>
      <c r="L3" s="115">
        <v>100</v>
      </c>
      <c r="M3" s="106">
        <f aca="true" t="shared" si="3" ref="M3:M9">N3*O3</f>
        <v>0</v>
      </c>
      <c r="N3" s="106">
        <f aca="true" t="shared" si="4" ref="N3:N9">K3+H3+E3</f>
        <v>0</v>
      </c>
      <c r="O3" s="106">
        <v>100</v>
      </c>
    </row>
    <row r="4" spans="1:15" ht="15">
      <c r="A4" s="107"/>
      <c r="B4" s="108"/>
      <c r="C4" s="125"/>
      <c r="D4" s="109">
        <f t="shared" si="0"/>
        <v>0</v>
      </c>
      <c r="E4" s="110"/>
      <c r="F4" s="111">
        <v>50</v>
      </c>
      <c r="G4" s="112">
        <f t="shared" si="1"/>
        <v>0</v>
      </c>
      <c r="H4" s="110"/>
      <c r="I4" s="113">
        <v>50</v>
      </c>
      <c r="J4" s="114">
        <f t="shared" si="2"/>
        <v>0</v>
      </c>
      <c r="K4" s="110"/>
      <c r="L4" s="115">
        <v>50</v>
      </c>
      <c r="M4" s="106">
        <f t="shared" si="3"/>
        <v>0</v>
      </c>
      <c r="N4" s="106">
        <f t="shared" si="4"/>
        <v>0</v>
      </c>
      <c r="O4" s="106">
        <v>50</v>
      </c>
    </row>
    <row r="5" spans="1:15" ht="15">
      <c r="A5" s="112">
        <f>SUM(A2:A4)</f>
        <v>0</v>
      </c>
      <c r="B5" s="113">
        <f>SUM(B2:B4)</f>
        <v>0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0</v>
      </c>
      <c r="K5" s="110"/>
      <c r="L5" s="115">
        <v>20</v>
      </c>
      <c r="M5" s="106">
        <f t="shared" si="3"/>
        <v>0</v>
      </c>
      <c r="N5" s="106">
        <f t="shared" si="4"/>
        <v>0</v>
      </c>
      <c r="O5" s="106">
        <v>20</v>
      </c>
    </row>
    <row r="6" spans="1:15" ht="15">
      <c r="A6" s="180"/>
      <c r="B6" s="180"/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79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/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0</v>
      </c>
      <c r="K9" s="110"/>
      <c r="L9" s="115">
        <v>1</v>
      </c>
      <c r="M9" s="106">
        <f t="shared" si="3"/>
        <v>0</v>
      </c>
      <c r="N9" s="106">
        <f t="shared" si="4"/>
        <v>0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0</v>
      </c>
      <c r="B11" s="116">
        <f>SUM(B6:B10)</f>
        <v>0</v>
      </c>
      <c r="C11" s="117">
        <f>SUM(C2:C10)</f>
        <v>0</v>
      </c>
      <c r="D11" s="118">
        <f>SUM(D2:D10)</f>
        <v>0</v>
      </c>
      <c r="E11" s="223" t="s">
        <v>13</v>
      </c>
      <c r="F11" s="224"/>
      <c r="G11" s="119">
        <f>SUM(G2:G10)</f>
        <v>0</v>
      </c>
      <c r="H11" s="225" t="s">
        <v>13</v>
      </c>
      <c r="I11" s="226"/>
      <c r="J11" s="120">
        <f>SUM(J2:J10)</f>
        <v>0</v>
      </c>
      <c r="K11" s="227" t="s">
        <v>13</v>
      </c>
      <c r="L11" s="228"/>
      <c r="M11" s="121">
        <f>SUM(M2:M10)</f>
        <v>0</v>
      </c>
      <c r="N11" s="213" t="s">
        <v>13</v>
      </c>
      <c r="O11" s="214"/>
    </row>
    <row r="12" spans="1:15" ht="15">
      <c r="A12" s="7"/>
      <c r="B12" s="7"/>
      <c r="C12" s="7"/>
      <c r="D12" s="121">
        <f>A11+A5</f>
        <v>0</v>
      </c>
      <c r="E12" s="213" t="s">
        <v>71</v>
      </c>
      <c r="F12" s="214"/>
      <c r="G12" s="122">
        <f>B11+B5</f>
        <v>0</v>
      </c>
      <c r="H12" s="229" t="s">
        <v>71</v>
      </c>
      <c r="I12" s="230"/>
      <c r="J12" s="123">
        <f>'التقرير اليومي'!D64</f>
        <v>0</v>
      </c>
      <c r="K12" s="231" t="s">
        <v>71</v>
      </c>
      <c r="L12" s="232"/>
      <c r="M12" s="234" t="s">
        <v>72</v>
      </c>
      <c r="N12" s="235"/>
      <c r="O12" s="236"/>
    </row>
    <row r="13" spans="1:15" ht="15">
      <c r="A13" s="7"/>
      <c r="B13" s="7"/>
      <c r="C13" s="7"/>
      <c r="D13" s="121">
        <f>D11-D12</f>
        <v>0</v>
      </c>
      <c r="E13" s="213" t="s">
        <v>8</v>
      </c>
      <c r="F13" s="214"/>
      <c r="G13" s="122">
        <f>G11-G12</f>
        <v>0</v>
      </c>
      <c r="H13" s="229" t="s">
        <v>8</v>
      </c>
      <c r="I13" s="230"/>
      <c r="J13" s="123">
        <f>J11-J12</f>
        <v>0</v>
      </c>
      <c r="K13" s="231" t="s">
        <v>8</v>
      </c>
      <c r="L13" s="232"/>
      <c r="M13" s="124">
        <f>'التقرير اليومي'!D64</f>
        <v>0</v>
      </c>
      <c r="N13" s="165" t="s">
        <v>79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80</v>
      </c>
      <c r="O14" s="124">
        <v>3</v>
      </c>
    </row>
    <row r="15" spans="1:15" ht="15">
      <c r="A15" s="123">
        <f>'التقرير اليومي'!D64</f>
        <v>0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81</v>
      </c>
      <c r="O15" s="124">
        <v>4</v>
      </c>
    </row>
    <row r="16" spans="1:15" ht="15">
      <c r="A16" s="123">
        <f>'التقرير اليومي'!E64</f>
        <v>0</v>
      </c>
      <c r="B16" s="123" t="s">
        <v>19</v>
      </c>
      <c r="C16" s="123">
        <f>B5+A5-A16</f>
        <v>0</v>
      </c>
      <c r="D16" s="7"/>
      <c r="E16" s="7"/>
      <c r="F16" s="7"/>
      <c r="G16" s="7"/>
      <c r="H16" s="146"/>
      <c r="I16" s="146"/>
      <c r="J16" s="146"/>
      <c r="K16" s="7"/>
      <c r="L16" s="7"/>
      <c r="M16" s="124"/>
      <c r="N16" s="234">
        <v>362816</v>
      </c>
      <c r="O16" s="236"/>
    </row>
    <row r="17" spans="1:15" ht="15">
      <c r="A17" s="123">
        <f>'التقرير اليومي'!F64</f>
        <v>0</v>
      </c>
      <c r="B17" s="123" t="s">
        <v>20</v>
      </c>
      <c r="C17" s="123">
        <f>B11+A11-A17</f>
        <v>0</v>
      </c>
      <c r="D17" s="7"/>
      <c r="E17" s="7"/>
      <c r="F17" s="7"/>
      <c r="G17" s="7"/>
      <c r="H17" s="7"/>
      <c r="I17" s="7"/>
      <c r="J17" s="7"/>
      <c r="K17" s="183"/>
      <c r="L17" s="7"/>
      <c r="M17" s="121">
        <f>SUM(M13:M16)</f>
        <v>0</v>
      </c>
      <c r="N17" s="213" t="s">
        <v>13</v>
      </c>
      <c r="O17" s="214"/>
    </row>
    <row r="18" spans="1:15" ht="15">
      <c r="A18" s="123">
        <f>SUM(A15:A17)</f>
        <v>0</v>
      </c>
      <c r="B18" s="231" t="s">
        <v>13</v>
      </c>
      <c r="C18" s="233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42"/>
      <c r="J19" s="242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75</v>
      </c>
      <c r="L20" s="7"/>
      <c r="M20" s="121">
        <f>M11-M17</f>
        <v>0</v>
      </c>
      <c r="N20" s="213" t="s">
        <v>67</v>
      </c>
      <c r="O20" s="214"/>
    </row>
    <row r="25" ht="13.5" thickBot="1"/>
    <row r="26" spans="9:15" ht="15.75" thickBot="1">
      <c r="I26" s="96">
        <f>K26*J26</f>
        <v>0</v>
      </c>
      <c r="J26" s="97"/>
      <c r="K26" s="98">
        <v>50</v>
      </c>
      <c r="M26" s="122" t="s">
        <v>5</v>
      </c>
      <c r="N26" s="122" t="s">
        <v>73</v>
      </c>
      <c r="O26" s="122" t="s">
        <v>7</v>
      </c>
    </row>
    <row r="27" spans="9:15" ht="15.75" thickBot="1">
      <c r="I27" s="96">
        <f>K27*J27</f>
        <v>0</v>
      </c>
      <c r="J27" s="99"/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0</v>
      </c>
      <c r="N28" s="110"/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0</v>
      </c>
      <c r="J31" s="241" t="s">
        <v>13</v>
      </c>
      <c r="K31" s="240"/>
      <c r="M31" s="122">
        <f t="shared" si="5"/>
        <v>0</v>
      </c>
      <c r="N31" s="110"/>
      <c r="O31" s="122">
        <v>10</v>
      </c>
    </row>
    <row r="32" spans="9:15" ht="15">
      <c r="I32" s="101">
        <f>الديوان!A3</f>
        <v>243.52599999999995</v>
      </c>
      <c r="J32" s="237" t="s">
        <v>11</v>
      </c>
      <c r="K32" s="238"/>
      <c r="M32" s="122">
        <f t="shared" si="5"/>
        <v>0</v>
      </c>
      <c r="N32" s="110"/>
      <c r="O32" s="122">
        <v>5</v>
      </c>
    </row>
    <row r="33" spans="9:15" ht="15.75" thickBot="1">
      <c r="I33" s="102">
        <f>I31-I32</f>
        <v>-243.52599999999995</v>
      </c>
      <c r="J33" s="239" t="s">
        <v>8</v>
      </c>
      <c r="K33" s="240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0</v>
      </c>
      <c r="N34" s="110"/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75</v>
      </c>
      <c r="M36" s="123">
        <f>SUM(M27:M35)</f>
        <v>0</v>
      </c>
      <c r="N36" s="231" t="s">
        <v>74</v>
      </c>
      <c r="O36" s="233"/>
    </row>
    <row r="37" spans="11:15" ht="15.75" thickBot="1">
      <c r="K37" s="131">
        <v>-1683</v>
      </c>
      <c r="M37" s="123">
        <f>الديوان!A2+الديوان!A3*5.35+الديوان!A5+الديوان!A6+الديوان!A8+الديوان!A4*4</f>
        <v>5536.8641</v>
      </c>
      <c r="N37" s="231" t="s">
        <v>71</v>
      </c>
      <c r="O37" s="233"/>
    </row>
    <row r="38" spans="13:15" ht="15">
      <c r="M38" s="123">
        <f>M36-M37</f>
        <v>-5536.8641</v>
      </c>
      <c r="N38" s="231" t="s">
        <v>8</v>
      </c>
      <c r="O38" s="233"/>
    </row>
  </sheetData>
  <sheetProtection/>
  <mergeCells count="25"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2017-03-11T09:07:40Z</cp:lastPrinted>
  <dcterms:created xsi:type="dcterms:W3CDTF">2012-05-27T06:24:35Z</dcterms:created>
  <dcterms:modified xsi:type="dcterms:W3CDTF">2017-03-12T06:23:34Z</dcterms:modified>
  <cp:category/>
  <cp:version/>
  <cp:contentType/>
  <cp:contentStatus/>
</cp:coreProperties>
</file>