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اليومي'!$A$1:$R$60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<sst xmlns="http://schemas.openxmlformats.org/spreadsheetml/2006/main" count="134" uniqueCount="98">
  <si>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</si>
  <si>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</si>
  <si>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</si>
  <si>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</si>
  <si>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</si>
  <si>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</si>
  <si>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</si>
  <si>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</si>
  <si>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</si>
  <si>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</si>
  <si>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</si>
  <si>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</si>
  <si>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</si>
  <si>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</si>
  <si>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</si>
  <si>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</si>
  <si>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</si>
  <si>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</si>
  <si>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</si>
  <si>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</si>
  <si>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</si>
  <si>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</si>
  <si>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</si>
  <si>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</si>
  <si>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</si>
  <si>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</si>
  <si>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</si>
  <si>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</si>
  <si>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</si>
  <si>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</si>
  <si>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</si>
  <si>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</si>
  <si>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</si>
  <si>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</si>
  <si>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</si>
  <si>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</si>
  <si>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</si>
  <si>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</si>
  <si>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</si>
  <si>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</si>
  <si>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</si>
  <si>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</si>
  <si>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</si>
  <si>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</si>
  <si>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</si>
  <si>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</si>
  <si>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</si>
  <si>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</si>
  <si>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</si>
  <si>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</si>
  <si>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</si>
  <si>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</si>
  <si>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</si>
  <si>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</si>
  <si>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</si>
  <si>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</si>
  <si>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</si>
  <si>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</si>
  <si>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</si>
  <si>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</si>
  <si>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</si>
  <si>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</si>
  <si>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</si>
  <si>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</si>
  <si>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</si>
  <si>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</si>
  <si>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</si>
  <si>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</si>
  <si>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</si>
  <si>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</si>
  <si>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</si>
  <si>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</si>
  <si>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</si>
  <si>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</si>
  <si>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</si>
  <si>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</si>
  <si>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</si>
  <si>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</si>
  <si>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</si>
  <si>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</si>
  <si>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</si>
  <si>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</si>
  <si>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</si>
  <si>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</si>
  <si>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</si>
  <si>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</si>
  <si>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</si>
  <si>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القئة</t>
  </si>
  <si>
    <t>2017 . 04. 04</t>
  </si>
  <si>
    <t>اثمان مواد بناء الشارع الرئيسي - رشيد خالد ابراهيم شيخ ابراهيم</t>
  </si>
  <si>
    <t>اجوار عامل بناء وجدران الشارع الرئيسي - عبد الرحيم محيى الدين يحيى</t>
  </si>
  <si>
    <t>فتح ملف ترخيص - صبحي سامي صبيح ابراهيم</t>
  </si>
  <si>
    <t>شحن كهرباء مجاني - جميل رشدي رشيد صبيح</t>
  </si>
  <si>
    <t>فتح ملف ترخيص - جملات احمد مطلق ملحم</t>
  </si>
  <si>
    <t>ثمن كرت عداد كهرباء مسبق الدفع - عمر محمد مطلق صبيح</t>
  </si>
  <si>
    <t>ثمن كرت عداد كهرباء مسبق الدفع - محمد فواز رضا</t>
  </si>
  <si>
    <t>طلب معلومات - صادق عبد خضر واخوانه</t>
  </si>
  <si>
    <t>رسوم قطع واعادة وصل اشتراك كهرباء ومياه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</si>
</sst>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37" borderId="23" xfId="0" applyFont="1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5" xfId="0" applyNumberFormat="1" applyFont="1" applyFill="1" applyBorder="1" applyAlignment="1">
      <alignment horizontal="center" vertical="center"/>
    </xf>
    <xf numFmtId="182" fontId="53" fillId="37" borderId="26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6" xfId="0" applyNumberFormat="1" applyFont="1" applyFill="1" applyBorder="1" applyAlignment="1">
      <alignment horizontal="center" vertical="center"/>
    </xf>
    <xf numFmtId="188" fontId="53" fillId="37" borderId="27" xfId="0" applyNumberFormat="1" applyFont="1" applyFill="1" applyBorder="1" applyAlignment="1">
      <alignment horizontal="center" vertical="center"/>
    </xf>
    <xf numFmtId="188" fontId="53" fillId="37" borderId="23" xfId="0" applyNumberFormat="1" applyFont="1" applyFill="1" applyBorder="1" applyAlignment="1">
      <alignment horizontal="center" vertical="center"/>
    </xf>
    <xf numFmtId="186" fontId="53" fillId="37" borderId="25" xfId="0" applyNumberFormat="1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188" fontId="53" fillId="34" borderId="28" xfId="0" applyNumberFormat="1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4" fillId="34" borderId="33" xfId="0" applyNumberFormat="1" applyFont="1" applyFill="1" applyBorder="1" applyAlignment="1">
      <alignment horizontal="center" vertical="center"/>
    </xf>
    <xf numFmtId="182" fontId="55" fillId="38" borderId="3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4" xfId="0" applyNumberFormat="1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5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6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vertical="center"/>
    </xf>
    <xf numFmtId="0" fontId="57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6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6" fillId="39" borderId="39" xfId="0" applyFont="1" applyFill="1" applyBorder="1" applyAlignment="1">
      <alignment horizontal="center" vertical="center"/>
    </xf>
    <xf numFmtId="185" fontId="56" fillId="34" borderId="30" xfId="0" applyNumberFormat="1" applyFont="1" applyFill="1" applyBorder="1" applyAlignment="1">
      <alignment horizontal="center" vertical="center"/>
    </xf>
    <xf numFmtId="185" fontId="56" fillId="34" borderId="40" xfId="0" applyNumberFormat="1" applyFont="1" applyFill="1" applyBorder="1" applyAlignment="1">
      <alignment horizontal="center" vertical="center"/>
    </xf>
    <xf numFmtId="182" fontId="58" fillId="37" borderId="30" xfId="0" applyNumberFormat="1" applyFont="1" applyFill="1" applyBorder="1" applyAlignment="1">
      <alignment horizontal="center" vertical="center"/>
    </xf>
    <xf numFmtId="182" fontId="58" fillId="37" borderId="32" xfId="0" applyNumberFormat="1" applyFont="1" applyFill="1" applyBorder="1" applyAlignment="1">
      <alignment horizontal="center" vertical="center"/>
    </xf>
    <xf numFmtId="182" fontId="58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8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8" fillId="34" borderId="42" xfId="0" applyNumberFormat="1" applyFont="1" applyFill="1" applyBorder="1" applyAlignment="1">
      <alignment horizontal="center" vertical="center"/>
    </xf>
    <xf numFmtId="182" fontId="58" fillId="36" borderId="41" xfId="0" applyNumberFormat="1" applyFont="1" applyFill="1" applyBorder="1" applyAlignment="1">
      <alignment horizontal="center" vertical="center"/>
    </xf>
    <xf numFmtId="182" fontId="58" fillId="36" borderId="42" xfId="0" applyNumberFormat="1" applyFont="1" applyFill="1" applyBorder="1" applyAlignment="1">
      <alignment horizontal="center" vertical="center"/>
    </xf>
    <xf numFmtId="182" fontId="58" fillId="37" borderId="41" xfId="0" applyNumberFormat="1" applyFont="1" applyFill="1" applyBorder="1" applyAlignment="1">
      <alignment horizontal="center"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58" fillId="39" borderId="44" xfId="0" applyNumberFormat="1" applyFont="1" applyFill="1" applyBorder="1" applyAlignment="1">
      <alignment horizontal="center" vertical="center"/>
    </xf>
    <xf numFmtId="182" fontId="58" fillId="34" borderId="45" xfId="0" applyNumberFormat="1" applyFont="1" applyFill="1" applyBorder="1" applyAlignment="1">
      <alignment horizontal="center"/>
    </xf>
    <xf numFmtId="182" fontId="58" fillId="34" borderId="46" xfId="0" applyNumberFormat="1" applyFont="1" applyFill="1" applyBorder="1" applyAlignment="1">
      <alignment horizontal="center" vertical="center"/>
    </xf>
    <xf numFmtId="182" fontId="58" fillId="36" borderId="46" xfId="0" applyNumberFormat="1" applyFont="1" applyFill="1" applyBorder="1" applyAlignment="1">
      <alignment horizontal="center" vertical="center"/>
    </xf>
    <xf numFmtId="182" fontId="58" fillId="37" borderId="46" xfId="0" applyNumberFormat="1" applyFont="1" applyFill="1" applyBorder="1" applyAlignment="1">
      <alignment horizontal="center" vertical="center"/>
    </xf>
    <xf numFmtId="182" fontId="58" fillId="34" borderId="33" xfId="0" applyNumberFormat="1" applyFont="1" applyFill="1" applyBorder="1" applyAlignment="1">
      <alignment horizontal="center" vertical="center"/>
    </xf>
    <xf numFmtId="182" fontId="58" fillId="36" borderId="33" xfId="0" applyNumberFormat="1" applyFont="1" applyFill="1" applyBorder="1" applyAlignment="1">
      <alignment horizontal="center" vertical="center"/>
    </xf>
    <xf numFmtId="182" fontId="58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8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3" fillId="34" borderId="47" xfId="0" applyFont="1" applyFill="1" applyBorder="1" applyAlignment="1">
      <alignment horizontal="center" vertical="center"/>
    </xf>
    <xf numFmtId="0" fontId="53" fillId="35" borderId="48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8" fillId="37" borderId="0" xfId="0" applyNumberFormat="1" applyFont="1" applyFill="1" applyBorder="1" applyAlignment="1">
      <alignment horizontal="center" vertical="center"/>
    </xf>
    <xf numFmtId="186" fontId="55" fillId="38" borderId="33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4" fillId="34" borderId="49" xfId="0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188" fontId="53" fillId="39" borderId="10" xfId="0" applyNumberFormat="1" applyFont="1" applyFill="1" applyBorder="1" applyAlignment="1">
      <alignment horizontal="center" vertical="center"/>
    </xf>
    <xf numFmtId="188" fontId="53" fillId="37" borderId="14" xfId="0" applyNumberFormat="1" applyFont="1" applyFill="1" applyBorder="1" applyAlignment="1">
      <alignment horizontal="center"/>
    </xf>
    <xf numFmtId="188" fontId="53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3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3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4" fillId="39" borderId="19" xfId="0" applyFont="1" applyFill="1" applyBorder="1" applyAlignment="1">
      <alignment vertical="center" wrapText="1"/>
    </xf>
    <xf numFmtId="0" fontId="54" fillId="39" borderId="18" xfId="0" applyFont="1" applyFill="1" applyBorder="1" applyAlignment="1">
      <alignment vertical="center" wrapText="1"/>
    </xf>
    <xf numFmtId="0" fontId="61" fillId="34" borderId="33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0" fontId="61" fillId="37" borderId="33" xfId="0" applyFont="1" applyFill="1" applyBorder="1" applyAlignment="1">
      <alignment horizontal="center" vertical="center"/>
    </xf>
    <xf numFmtId="0" fontId="61" fillId="36" borderId="43" xfId="0" applyFont="1" applyFill="1" applyBorder="1" applyAlignment="1">
      <alignment vertical="center"/>
    </xf>
    <xf numFmtId="188" fontId="61" fillId="37" borderId="33" xfId="0" applyNumberFormat="1" applyFont="1" applyFill="1" applyBorder="1" applyAlignment="1">
      <alignment horizontal="center" vertical="center"/>
    </xf>
    <xf numFmtId="0" fontId="61" fillId="37" borderId="43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vertical="center"/>
    </xf>
    <xf numFmtId="188" fontId="61" fillId="34" borderId="33" xfId="0" applyNumberFormat="1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4" fillId="39" borderId="20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186" fontId="56" fillId="39" borderId="22" xfId="0" applyNumberFormat="1" applyFont="1" applyFill="1" applyBorder="1" applyAlignment="1">
      <alignment horizontal="center" vertical="center"/>
    </xf>
    <xf numFmtId="186" fontId="56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6" fillId="39" borderId="20" xfId="0" applyNumberFormat="1" applyFont="1" applyFill="1" applyBorder="1" applyAlignment="1">
      <alignment horizontal="center" vertical="center"/>
    </xf>
    <xf numFmtId="186" fontId="56" fillId="39" borderId="51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34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62" fillId="39" borderId="55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6" fillId="39" borderId="19" xfId="0" applyNumberFormat="1" applyFont="1" applyFill="1" applyBorder="1" applyAlignment="1">
      <alignment horizontal="center" vertical="center"/>
    </xf>
    <xf numFmtId="182" fontId="56" fillId="39" borderId="1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182" fontId="58" fillId="37" borderId="43" xfId="0" applyNumberFormat="1" applyFont="1" applyFill="1" applyBorder="1" applyAlignment="1">
      <alignment horizontal="center" vertical="center"/>
    </xf>
    <xf numFmtId="182" fontId="58" fillId="37" borderId="56" xfId="0" applyNumberFormat="1" applyFont="1" applyFill="1" applyBorder="1" applyAlignment="1">
      <alignment horizontal="center" vertical="center"/>
    </xf>
    <xf numFmtId="182" fontId="58" fillId="34" borderId="43" xfId="0" applyNumberFormat="1" applyFont="1" applyFill="1" applyBorder="1" applyAlignment="1">
      <alignment horizontal="center" vertical="center"/>
    </xf>
    <xf numFmtId="182" fontId="58" fillId="34" borderId="56" xfId="0" applyNumberFormat="1" applyFont="1" applyFill="1" applyBorder="1" applyAlignment="1">
      <alignment horizontal="center" vertical="center"/>
    </xf>
    <xf numFmtId="0" fontId="56" fillId="34" borderId="5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58" xfId="0" applyFont="1" applyFill="1" applyBorder="1" applyAlignment="1">
      <alignment horizontal="center" vertical="center"/>
    </xf>
    <xf numFmtId="0" fontId="56" fillId="34" borderId="59" xfId="0" applyFont="1" applyFill="1" applyBorder="1" applyAlignment="1">
      <alignment horizontal="center" vertical="center"/>
    </xf>
    <xf numFmtId="0" fontId="56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8" fillId="36" borderId="43" xfId="0" applyNumberFormat="1" applyFont="1" applyFill="1" applyBorder="1" applyAlignment="1">
      <alignment horizontal="center" vertical="center"/>
    </xf>
    <xf numFmtId="182" fontId="58" fillId="36" borderId="56" xfId="0" applyNumberFormat="1" applyFont="1" applyFill="1" applyBorder="1" applyAlignment="1">
      <alignment horizontal="center" vertical="center"/>
    </xf>
    <xf numFmtId="182" fontId="58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8" fillId="34" borderId="37" xfId="0" applyNumberFormat="1" applyFont="1" applyFill="1" applyBorder="1" applyAlignment="1">
      <alignment horizontal="center" vertical="center"/>
    </xf>
    <xf numFmtId="182" fontId="58" fillId="34" borderId="61" xfId="0" applyNumberFormat="1" applyFont="1" applyFill="1" applyBorder="1" applyAlignment="1">
      <alignment horizontal="center" vertical="center"/>
    </xf>
    <xf numFmtId="182" fontId="58" fillId="34" borderId="38" xfId="0" applyNumberFormat="1" applyFont="1" applyFill="1" applyBorder="1" applyAlignment="1">
      <alignment horizontal="center" vertical="center"/>
    </xf>
    <xf numFmtId="182" fontId="58" fillId="36" borderId="37" xfId="0" applyNumberFormat="1" applyFont="1" applyFill="1" applyBorder="1" applyAlignment="1">
      <alignment horizontal="center" vertical="center"/>
    </xf>
    <xf numFmtId="182" fontId="58" fillId="36" borderId="61" xfId="0" applyNumberFormat="1" applyFont="1" applyFill="1" applyBorder="1" applyAlignment="1">
      <alignment horizontal="center" vertical="center"/>
    </xf>
    <xf numFmtId="182" fontId="58" fillId="36" borderId="38" xfId="0" applyNumberFormat="1" applyFont="1" applyFill="1" applyBorder="1" applyAlignment="1">
      <alignment horizontal="center" vertical="center"/>
    </xf>
    <xf numFmtId="182" fontId="58" fillId="37" borderId="37" xfId="0" applyNumberFormat="1" applyFont="1" applyFill="1" applyBorder="1" applyAlignment="1">
      <alignment horizontal="center" vertical="center"/>
    </xf>
    <xf numFmtId="182" fontId="58" fillId="37" borderId="61" xfId="0" applyNumberFormat="1" applyFont="1" applyFill="1" applyBorder="1" applyAlignment="1">
      <alignment horizontal="center" vertical="center"/>
    </xf>
    <xf numFmtId="182" fontId="58" fillId="34" borderId="24" xfId="0" applyNumberFormat="1" applyFont="1" applyFill="1" applyBorder="1" applyAlignment="1">
      <alignment horizontal="center" vertical="center"/>
    </xf>
    <xf numFmtId="182" fontId="58" fillId="34" borderId="27" xfId="0" applyNumberFormat="1" applyFont="1" applyFill="1" applyBorder="1" applyAlignment="1">
      <alignment horizontal="center" vertical="center"/>
    </xf>
    <xf numFmtId="182" fontId="58" fillId="36" borderId="24" xfId="0" applyNumberFormat="1" applyFont="1" applyFill="1" applyBorder="1" applyAlignment="1">
      <alignment horizontal="center" vertical="center"/>
    </xf>
    <xf numFmtId="182" fontId="58" fillId="36" borderId="27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6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9.71093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200" t="s">
        <v>88</v>
      </c>
      <c r="C1" s="200"/>
      <c r="D1" s="200"/>
      <c r="E1" s="200"/>
      <c r="F1" s="200"/>
      <c r="G1" s="200"/>
      <c r="H1" s="200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193" t="s">
        <v>35</v>
      </c>
      <c r="C2" s="194"/>
      <c r="D2" s="194"/>
      <c r="E2" s="194"/>
      <c r="F2" s="194"/>
      <c r="G2" s="195"/>
      <c r="H2" s="196"/>
      <c r="I2" s="197" t="s">
        <v>23</v>
      </c>
      <c r="J2" s="198"/>
      <c r="K2" s="198"/>
      <c r="L2" s="198"/>
      <c r="M2" s="198"/>
      <c r="N2" s="198"/>
      <c r="O2" s="198"/>
      <c r="P2" s="198"/>
      <c r="Q2" s="198"/>
      <c r="R2" s="198"/>
      <c r="S2" s="199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186" t="s">
        <v>17</v>
      </c>
      <c r="C3" s="184" t="s">
        <v>38</v>
      </c>
      <c r="D3" s="209" t="s">
        <v>4</v>
      </c>
      <c r="E3" s="209"/>
      <c r="F3" s="210"/>
      <c r="G3" s="188" t="s">
        <v>2</v>
      </c>
      <c r="H3" s="191" t="s">
        <v>1</v>
      </c>
      <c r="I3" s="207" t="s">
        <v>4</v>
      </c>
      <c r="J3" s="207"/>
      <c r="K3" s="207"/>
      <c r="L3" s="207"/>
      <c r="M3" s="207"/>
      <c r="N3" s="207"/>
      <c r="O3" s="208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187"/>
      <c r="C4" s="185"/>
      <c r="D4" s="83" t="s">
        <v>18</v>
      </c>
      <c r="E4" s="84" t="s">
        <v>41</v>
      </c>
      <c r="F4" s="85" t="s">
        <v>47</v>
      </c>
      <c r="G4" s="189"/>
      <c r="H4" s="192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394</v>
      </c>
      <c r="C5" s="58">
        <v>38</v>
      </c>
      <c r="D5" s="59">
        <v>1875</v>
      </c>
      <c r="E5" s="60">
        <v>115</v>
      </c>
      <c r="F5" s="59">
        <v>658</v>
      </c>
      <c r="G5" s="127">
        <v>59.936</v>
      </c>
      <c r="H5" s="143">
        <v>0</v>
      </c>
      <c r="I5" s="138">
        <v>40896.57</v>
      </c>
      <c r="J5" s="62">
        <v>-197909.82</v>
      </c>
      <c r="K5" s="61">
        <v>138.64</v>
      </c>
      <c r="L5" s="63">
        <v>69603</v>
      </c>
      <c r="M5" s="181">
        <v>6018.5</v>
      </c>
      <c r="N5" s="61">
        <v>0</v>
      </c>
      <c r="O5" s="62">
        <v>892</v>
      </c>
      <c r="P5" s="65">
        <v>3047.965</v>
      </c>
      <c r="Q5" s="64">
        <v>46.67</v>
      </c>
      <c r="R5" s="148">
        <v>210</v>
      </c>
      <c r="S5" s="156">
        <v>0.3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91</v>
      </c>
      <c r="B6" s="9">
        <f>B5+1</f>
        <v>395</v>
      </c>
      <c r="C6" s="10"/>
      <c r="D6" s="11"/>
      <c r="E6" s="21"/>
      <c r="F6" s="11"/>
      <c r="G6" s="49">
        <v>33.8</v>
      </c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48</v>
      </c>
      <c r="B7" s="9">
        <f>B6+1</f>
        <v>396</v>
      </c>
      <c r="C7" s="10"/>
      <c r="D7" s="11"/>
      <c r="E7" s="21">
        <v>8195</v>
      </c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93</v>
      </c>
      <c r="B8" s="9">
        <f>B7+1</f>
        <v>397</v>
      </c>
      <c r="C8" s="10"/>
      <c r="D8" s="11"/>
      <c r="E8" s="11"/>
      <c r="F8" s="11"/>
      <c r="G8" s="49">
        <v>33.8</v>
      </c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96</v>
      </c>
      <c r="B9" s="9">
        <f>B8+1</f>
        <v>398</v>
      </c>
      <c r="C9" s="10"/>
      <c r="D9" s="11">
        <v>140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94</v>
      </c>
      <c r="B10" s="9">
        <f aca="true" t="shared" si="0" ref="B10:B21">B9+1</f>
        <v>399</v>
      </c>
      <c r="C10" s="10"/>
      <c r="D10" s="11">
        <v>20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95</v>
      </c>
      <c r="B11" s="9">
        <f t="shared" si="0"/>
        <v>400</v>
      </c>
      <c r="C11" s="10"/>
      <c r="D11" s="11">
        <v>20</v>
      </c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97</v>
      </c>
      <c r="B12" s="9">
        <f t="shared" si="0"/>
        <v>401</v>
      </c>
      <c r="C12" s="10"/>
      <c r="D12" s="11">
        <v>100</v>
      </c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402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403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404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405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406</v>
      </c>
      <c r="C17" s="10"/>
      <c r="D17" s="11"/>
      <c r="E17" s="11"/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407</v>
      </c>
      <c r="C18" s="10"/>
      <c r="D18" s="11"/>
      <c r="E18" s="11"/>
      <c r="F18" s="11"/>
      <c r="G18" s="49"/>
      <c r="H18" s="12"/>
      <c r="I18" s="50"/>
      <c r="J18" s="13"/>
      <c r="K18" s="14"/>
      <c r="L18" s="50"/>
      <c r="M18" s="14"/>
      <c r="N18" s="14"/>
      <c r="O18" s="13"/>
      <c r="P18" s="12"/>
      <c r="Q18" s="51"/>
      <c r="R18" s="149"/>
      <c r="S18" s="158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408</v>
      </c>
      <c r="C19" s="10"/>
      <c r="D19" s="11"/>
      <c r="E19" s="11"/>
      <c r="F19" s="11"/>
      <c r="G19" s="49"/>
      <c r="H19" s="12"/>
      <c r="I19" s="50"/>
      <c r="J19" s="13"/>
      <c r="K19" s="14"/>
      <c r="L19" s="50"/>
      <c r="M19" s="14"/>
      <c r="N19" s="14"/>
      <c r="O19" s="13"/>
      <c r="P19" s="12"/>
      <c r="Q19" s="51"/>
      <c r="R19" s="149"/>
      <c r="S19" s="158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409</v>
      </c>
      <c r="C20" s="10"/>
      <c r="D20" s="11"/>
      <c r="E20" s="11"/>
      <c r="F20" s="11"/>
      <c r="G20" s="49"/>
      <c r="H20" s="12"/>
      <c r="I20" s="50"/>
      <c r="J20" s="13"/>
      <c r="K20" s="14"/>
      <c r="L20" s="50"/>
      <c r="M20" s="14"/>
      <c r="N20" s="14"/>
      <c r="O20" s="13"/>
      <c r="P20" s="12"/>
      <c r="Q20" s="51"/>
      <c r="R20" s="149"/>
      <c r="S20" s="1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410</v>
      </c>
      <c r="C21" s="10"/>
      <c r="D21" s="11"/>
      <c r="E21" s="11"/>
      <c r="F21" s="11"/>
      <c r="G21" s="49"/>
      <c r="H21" s="12"/>
      <c r="I21" s="50"/>
      <c r="J21" s="13"/>
      <c r="K21" s="14"/>
      <c r="L21" s="50"/>
      <c r="M21" s="14"/>
      <c r="N21" s="14"/>
      <c r="O21" s="13"/>
      <c r="P21" s="12"/>
      <c r="Q21" s="5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03" t="s">
        <v>28</v>
      </c>
      <c r="B22" s="204"/>
      <c r="C22" s="95">
        <f aca="true" t="shared" si="1" ref="C22:S22">SUM(C5:C21)</f>
        <v>38</v>
      </c>
      <c r="D22" s="95">
        <f t="shared" si="1"/>
        <v>2155</v>
      </c>
      <c r="E22" s="95">
        <f t="shared" si="1"/>
        <v>8310</v>
      </c>
      <c r="F22" s="95">
        <f t="shared" si="1"/>
        <v>658</v>
      </c>
      <c r="G22" s="95">
        <f t="shared" si="1"/>
        <v>127.53599999999999</v>
      </c>
      <c r="H22" s="95">
        <f t="shared" si="1"/>
        <v>0</v>
      </c>
      <c r="I22" s="95">
        <f t="shared" si="1"/>
        <v>40896.57</v>
      </c>
      <c r="J22" s="95">
        <f t="shared" si="1"/>
        <v>-197909.82</v>
      </c>
      <c r="K22" s="95">
        <f t="shared" si="1"/>
        <v>138.64</v>
      </c>
      <c r="L22" s="95">
        <f t="shared" si="1"/>
        <v>69603</v>
      </c>
      <c r="M22" s="95">
        <f t="shared" si="1"/>
        <v>6018.5</v>
      </c>
      <c r="N22" s="95">
        <f t="shared" si="1"/>
        <v>0</v>
      </c>
      <c r="O22" s="95">
        <f t="shared" si="1"/>
        <v>892</v>
      </c>
      <c r="P22" s="95">
        <f t="shared" si="1"/>
        <v>3047.965</v>
      </c>
      <c r="Q22" s="95">
        <f t="shared" si="1"/>
        <v>46.67</v>
      </c>
      <c r="R22" s="95">
        <f t="shared" si="1"/>
        <v>210</v>
      </c>
      <c r="S22" s="95">
        <f t="shared" si="1"/>
        <v>0.3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82"/>
      <c r="B23" s="69">
        <v>848</v>
      </c>
      <c r="C23" s="69"/>
      <c r="D23" s="70"/>
      <c r="E23" s="70"/>
      <c r="F23" s="70"/>
      <c r="G23" s="71"/>
      <c r="H23" s="74"/>
      <c r="I23" s="137"/>
      <c r="J23" s="73"/>
      <c r="K23" s="72"/>
      <c r="L23" s="72"/>
      <c r="M23" s="72"/>
      <c r="N23" s="72"/>
      <c r="O23" s="73"/>
      <c r="P23" s="74"/>
      <c r="Q23" s="73"/>
      <c r="R23" s="153"/>
      <c r="S23" s="15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92</v>
      </c>
      <c r="B24" s="22">
        <f>B23+1</f>
        <v>849</v>
      </c>
      <c r="C24" s="128"/>
      <c r="D24" s="11"/>
      <c r="E24" s="11">
        <v>-100</v>
      </c>
      <c r="F24" s="11"/>
      <c r="G24" s="23"/>
      <c r="H24" s="26"/>
      <c r="I24" s="139"/>
      <c r="J24" s="25"/>
      <c r="K24" s="24"/>
      <c r="L24" s="24"/>
      <c r="M24" s="24"/>
      <c r="N24" s="24"/>
      <c r="O24" s="25"/>
      <c r="P24" s="26"/>
      <c r="Q24" s="25"/>
      <c r="R24" s="150"/>
      <c r="S24" s="160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86</v>
      </c>
      <c r="B25" s="22">
        <f aca="true" t="shared" si="2" ref="B25:B40">B24+1</f>
        <v>850</v>
      </c>
      <c r="C25" s="129"/>
      <c r="D25" s="28"/>
      <c r="E25" s="28"/>
      <c r="F25" s="28">
        <v>1169</v>
      </c>
      <c r="G25" s="29"/>
      <c r="H25" s="32"/>
      <c r="I25" s="140"/>
      <c r="J25" s="31"/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86</v>
      </c>
      <c r="B26" s="22">
        <f t="shared" si="2"/>
        <v>851</v>
      </c>
      <c r="C26" s="129"/>
      <c r="D26" s="28"/>
      <c r="E26" s="28"/>
      <c r="F26" s="28">
        <v>4432</v>
      </c>
      <c r="G26" s="29"/>
      <c r="H26" s="32"/>
      <c r="I26" s="140"/>
      <c r="J26" s="31"/>
      <c r="K26" s="30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85</v>
      </c>
      <c r="B27" s="22">
        <f t="shared" si="2"/>
        <v>852</v>
      </c>
      <c r="C27" s="129"/>
      <c r="D27" s="28">
        <v>-1781</v>
      </c>
      <c r="E27" s="28"/>
      <c r="F27" s="28"/>
      <c r="G27" s="29"/>
      <c r="H27" s="32"/>
      <c r="I27" s="140">
        <v>1781</v>
      </c>
      <c r="J27" s="31"/>
      <c r="K27" s="30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82</v>
      </c>
      <c r="B28" s="22">
        <f t="shared" si="2"/>
        <v>853</v>
      </c>
      <c r="C28" s="129"/>
      <c r="D28" s="28"/>
      <c r="E28" s="28">
        <v>-8210</v>
      </c>
      <c r="F28" s="28"/>
      <c r="G28" s="29"/>
      <c r="H28" s="32"/>
      <c r="I28" s="140"/>
      <c r="J28" s="140">
        <v>8210</v>
      </c>
      <c r="K28" s="31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83</v>
      </c>
      <c r="B29" s="22">
        <f t="shared" si="2"/>
        <v>854</v>
      </c>
      <c r="C29" s="129"/>
      <c r="D29" s="28"/>
      <c r="E29" s="28"/>
      <c r="F29" s="28">
        <v>-6259</v>
      </c>
      <c r="G29" s="29"/>
      <c r="H29" s="32"/>
      <c r="I29" s="140"/>
      <c r="J29" s="140"/>
      <c r="K29" s="31">
        <v>6259</v>
      </c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 t="s">
        <v>84</v>
      </c>
      <c r="B30" s="22">
        <f t="shared" si="2"/>
        <v>855</v>
      </c>
      <c r="C30" s="129"/>
      <c r="D30" s="28"/>
      <c r="E30" s="28"/>
      <c r="F30" s="28"/>
      <c r="G30" s="29">
        <v>-40</v>
      </c>
      <c r="H30" s="32"/>
      <c r="I30" s="140"/>
      <c r="J30" s="31"/>
      <c r="K30" s="30"/>
      <c r="L30" s="30"/>
      <c r="M30" s="30"/>
      <c r="N30" s="30"/>
      <c r="O30" s="31"/>
      <c r="P30" s="32">
        <v>40</v>
      </c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856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857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858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859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860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861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862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863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864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865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211" t="s">
        <v>42</v>
      </c>
      <c r="B41" s="212"/>
      <c r="C41" s="130">
        <f aca="true" t="shared" si="3" ref="C41:S41">SUM(C23:C40)</f>
        <v>0</v>
      </c>
      <c r="D41" s="66">
        <f t="shared" si="3"/>
        <v>-1781</v>
      </c>
      <c r="E41" s="66">
        <f t="shared" si="3"/>
        <v>-8310</v>
      </c>
      <c r="F41" s="66">
        <f t="shared" si="3"/>
        <v>-658</v>
      </c>
      <c r="G41" s="68">
        <f t="shared" si="3"/>
        <v>-40</v>
      </c>
      <c r="H41" s="68">
        <f t="shared" si="3"/>
        <v>0</v>
      </c>
      <c r="I41" s="135">
        <f t="shared" si="3"/>
        <v>1781</v>
      </c>
      <c r="J41" s="66">
        <f t="shared" si="3"/>
        <v>8210</v>
      </c>
      <c r="K41" s="66">
        <f t="shared" si="3"/>
        <v>6259</v>
      </c>
      <c r="L41" s="67">
        <f t="shared" si="3"/>
        <v>0</v>
      </c>
      <c r="M41" s="66">
        <f t="shared" si="3"/>
        <v>0</v>
      </c>
      <c r="N41" s="66">
        <f t="shared" si="3"/>
        <v>0</v>
      </c>
      <c r="O41" s="66">
        <f t="shared" si="3"/>
        <v>0</v>
      </c>
      <c r="P41" s="66">
        <f t="shared" si="3"/>
        <v>40</v>
      </c>
      <c r="Q41" s="68">
        <f t="shared" si="3"/>
        <v>0</v>
      </c>
      <c r="R41" s="151">
        <f t="shared" si="3"/>
        <v>0</v>
      </c>
      <c r="S41" s="161">
        <f t="shared" si="3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thickBot="1">
      <c r="A42" s="33" t="s">
        <v>27</v>
      </c>
      <c r="B42" s="34">
        <v>324</v>
      </c>
      <c r="C42" s="35"/>
      <c r="D42" s="36"/>
      <c r="E42" s="37"/>
      <c r="F42" s="38"/>
      <c r="G42" s="132"/>
      <c r="H42" s="39"/>
      <c r="I42" s="40"/>
      <c r="J42" s="41"/>
      <c r="K42" s="41"/>
      <c r="L42" s="41"/>
      <c r="M42" s="41"/>
      <c r="N42" s="41"/>
      <c r="O42" s="40"/>
      <c r="P42" s="39"/>
      <c r="Q42" s="53"/>
      <c r="R42" s="152"/>
      <c r="S42" s="162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89</v>
      </c>
      <c r="B43" s="42">
        <f aca="true" t="shared" si="4" ref="B43:B58">B42+1</f>
        <v>325</v>
      </c>
      <c r="C43" s="10"/>
      <c r="D43" s="43"/>
      <c r="E43" s="44"/>
      <c r="F43" s="45"/>
      <c r="G43" s="133"/>
      <c r="H43" s="12"/>
      <c r="I43" s="13">
        <v>11090</v>
      </c>
      <c r="J43" s="14"/>
      <c r="K43" s="14"/>
      <c r="L43" s="14"/>
      <c r="M43" s="14"/>
      <c r="N43" s="14"/>
      <c r="O43" s="13"/>
      <c r="P43" s="12"/>
      <c r="Q43" s="51"/>
      <c r="R43" s="150"/>
      <c r="S43" s="160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 t="s">
        <v>90</v>
      </c>
      <c r="B44" s="42">
        <f t="shared" si="4"/>
        <v>326</v>
      </c>
      <c r="C44" s="10"/>
      <c r="D44" s="43"/>
      <c r="E44" s="44"/>
      <c r="F44" s="45"/>
      <c r="G44" s="133"/>
      <c r="H44" s="12"/>
      <c r="I44" s="14">
        <v>700</v>
      </c>
      <c r="J44" s="14"/>
      <c r="K44" s="14"/>
      <c r="L44" s="14"/>
      <c r="M44" s="14"/>
      <c r="N44" s="14"/>
      <c r="O44" s="13"/>
      <c r="P44" s="12"/>
      <c r="Q44" s="51"/>
      <c r="R44" s="150"/>
      <c r="S44" s="160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42">
        <f t="shared" si="4"/>
        <v>327</v>
      </c>
      <c r="C45" s="27"/>
      <c r="D45" s="15"/>
      <c r="E45" s="16"/>
      <c r="F45" s="17"/>
      <c r="G45" s="134"/>
      <c r="H45" s="18"/>
      <c r="I45" s="20"/>
      <c r="J45" s="20"/>
      <c r="K45" s="20"/>
      <c r="L45" s="20"/>
      <c r="M45" s="20"/>
      <c r="N45" s="20"/>
      <c r="O45" s="19"/>
      <c r="P45" s="18"/>
      <c r="Q45" s="52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42">
        <f t="shared" si="4"/>
        <v>328</v>
      </c>
      <c r="C46" s="10"/>
      <c r="D46" s="15"/>
      <c r="E46" s="16"/>
      <c r="F46" s="17"/>
      <c r="G46" s="134"/>
      <c r="H46" s="18"/>
      <c r="I46" s="20"/>
      <c r="J46" s="20"/>
      <c r="K46" s="20"/>
      <c r="L46" s="20"/>
      <c r="M46" s="20"/>
      <c r="N46" s="20"/>
      <c r="O46" s="19"/>
      <c r="P46" s="18"/>
      <c r="Q46" s="52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42">
        <f t="shared" si="4"/>
        <v>329</v>
      </c>
      <c r="C47" s="10"/>
      <c r="D47" s="15"/>
      <c r="E47" s="16"/>
      <c r="F47" s="17"/>
      <c r="G47" s="134"/>
      <c r="H47" s="18"/>
      <c r="I47" s="19"/>
      <c r="J47" s="20"/>
      <c r="K47" s="20"/>
      <c r="L47" s="20"/>
      <c r="M47" s="20"/>
      <c r="N47" s="20"/>
      <c r="O47" s="19"/>
      <c r="P47" s="18"/>
      <c r="Q47" s="52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/>
      <c r="B48" s="42">
        <f t="shared" si="4"/>
        <v>330</v>
      </c>
      <c r="C48" s="10"/>
      <c r="D48" s="15"/>
      <c r="E48" s="16"/>
      <c r="F48" s="17"/>
      <c r="G48" s="134"/>
      <c r="H48" s="18"/>
      <c r="I48" s="19"/>
      <c r="J48" s="20"/>
      <c r="K48" s="20"/>
      <c r="L48" s="20"/>
      <c r="M48" s="20"/>
      <c r="N48" s="20"/>
      <c r="O48" s="19"/>
      <c r="P48" s="18"/>
      <c r="Q48" s="52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331</v>
      </c>
      <c r="C49" s="10"/>
      <c r="D49" s="15"/>
      <c r="E49" s="16"/>
      <c r="F49" s="17"/>
      <c r="G49" s="134"/>
      <c r="H49" s="18"/>
      <c r="I49" s="19"/>
      <c r="J49" s="20"/>
      <c r="K49" s="20"/>
      <c r="L49" s="20"/>
      <c r="M49" s="20"/>
      <c r="N49" s="20"/>
      <c r="O49" s="19"/>
      <c r="P49" s="18"/>
      <c r="Q49" s="52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332</v>
      </c>
      <c r="C50" s="10"/>
      <c r="D50" s="15"/>
      <c r="E50" s="16"/>
      <c r="F50" s="17"/>
      <c r="G50" s="134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333</v>
      </c>
      <c r="C51" s="10"/>
      <c r="D51" s="15"/>
      <c r="E51" s="16"/>
      <c r="F51" s="17"/>
      <c r="G51" s="134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/>
      <c r="B52" s="42">
        <f t="shared" si="4"/>
        <v>334</v>
      </c>
      <c r="C52" s="27"/>
      <c r="D52" s="15"/>
      <c r="E52" s="16"/>
      <c r="F52" s="17"/>
      <c r="G52" s="134"/>
      <c r="H52" s="18"/>
      <c r="I52" s="19"/>
      <c r="J52" s="20"/>
      <c r="K52" s="20"/>
      <c r="L52" s="20"/>
      <c r="M52" s="20"/>
      <c r="N52" s="20"/>
      <c r="O52" s="19"/>
      <c r="P52" s="18"/>
      <c r="Q52" s="52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/>
      <c r="B53" s="42">
        <f t="shared" si="4"/>
        <v>335</v>
      </c>
      <c r="C53" s="27"/>
      <c r="D53" s="15"/>
      <c r="E53" s="16"/>
      <c r="F53" s="17"/>
      <c r="G53" s="134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/>
      <c r="B54" s="42">
        <f t="shared" si="4"/>
        <v>336</v>
      </c>
      <c r="C54" s="27"/>
      <c r="D54" s="15"/>
      <c r="E54" s="16"/>
      <c r="F54" s="17"/>
      <c r="G54" s="134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42">
        <f t="shared" si="4"/>
        <v>337</v>
      </c>
      <c r="C55" s="27"/>
      <c r="D55" s="15"/>
      <c r="E55" s="16"/>
      <c r="F55" s="17"/>
      <c r="G55" s="134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42">
        <f t="shared" si="4"/>
        <v>338</v>
      </c>
      <c r="C56" s="27"/>
      <c r="D56" s="15"/>
      <c r="E56" s="16"/>
      <c r="F56" s="17"/>
      <c r="G56" s="134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42">
        <f t="shared" si="4"/>
        <v>339</v>
      </c>
      <c r="C57" s="27"/>
      <c r="D57" s="15"/>
      <c r="E57" s="16"/>
      <c r="F57" s="17"/>
      <c r="G57" s="134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thickBot="1">
      <c r="A58" s="48"/>
      <c r="B58" s="42">
        <f t="shared" si="4"/>
        <v>340</v>
      </c>
      <c r="C58" s="27"/>
      <c r="D58" s="15"/>
      <c r="E58" s="16"/>
      <c r="F58" s="17"/>
      <c r="G58" s="134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19" ht="15.75" thickBot="1">
      <c r="A59" s="201" t="s">
        <v>30</v>
      </c>
      <c r="B59" s="202"/>
      <c r="C59" s="46">
        <f aca="true" t="shared" si="5" ref="C59:S59">SUM(C42:C58)</f>
        <v>0</v>
      </c>
      <c r="D59" s="46">
        <f t="shared" si="5"/>
        <v>0</v>
      </c>
      <c r="E59" s="46">
        <f t="shared" si="5"/>
        <v>0</v>
      </c>
      <c r="F59" s="46">
        <f t="shared" si="5"/>
        <v>0</v>
      </c>
      <c r="G59" s="54">
        <f t="shared" si="5"/>
        <v>0</v>
      </c>
      <c r="H59" s="54">
        <f t="shared" si="5"/>
        <v>0</v>
      </c>
      <c r="I59" s="136">
        <f t="shared" si="5"/>
        <v>11790</v>
      </c>
      <c r="J59" s="46">
        <f t="shared" si="5"/>
        <v>0</v>
      </c>
      <c r="K59" s="46">
        <f t="shared" si="5"/>
        <v>0</v>
      </c>
      <c r="L59" s="47">
        <f t="shared" si="5"/>
        <v>0</v>
      </c>
      <c r="M59" s="46">
        <f t="shared" si="5"/>
        <v>0</v>
      </c>
      <c r="N59" s="46">
        <f t="shared" si="5"/>
        <v>0</v>
      </c>
      <c r="O59" s="46">
        <f t="shared" si="5"/>
        <v>0</v>
      </c>
      <c r="P59" s="46">
        <f t="shared" si="5"/>
        <v>0</v>
      </c>
      <c r="Q59" s="54">
        <f t="shared" si="5"/>
        <v>0</v>
      </c>
      <c r="R59" s="154">
        <f t="shared" si="5"/>
        <v>0</v>
      </c>
      <c r="S59" s="163">
        <f t="shared" si="5"/>
        <v>0</v>
      </c>
    </row>
    <row r="60" spans="1:19" ht="15.75" thickBot="1">
      <c r="A60" s="205" t="s">
        <v>31</v>
      </c>
      <c r="B60" s="206"/>
      <c r="C60" s="70">
        <f aca="true" t="shared" si="6" ref="C60:S60">C22+C41-C59</f>
        <v>38</v>
      </c>
      <c r="D60" s="70">
        <f t="shared" si="6"/>
        <v>374</v>
      </c>
      <c r="E60" s="70">
        <f t="shared" si="6"/>
        <v>0</v>
      </c>
      <c r="F60" s="70">
        <f t="shared" si="6"/>
        <v>0</v>
      </c>
      <c r="G60" s="74">
        <f t="shared" si="6"/>
        <v>87.53599999999999</v>
      </c>
      <c r="H60" s="72">
        <f t="shared" si="6"/>
        <v>0</v>
      </c>
      <c r="I60" s="72">
        <f t="shared" si="6"/>
        <v>30887.57</v>
      </c>
      <c r="J60" s="72">
        <f t="shared" si="6"/>
        <v>-189699.82</v>
      </c>
      <c r="K60" s="72">
        <f t="shared" si="6"/>
        <v>6397.64</v>
      </c>
      <c r="L60" s="72">
        <f t="shared" si="6"/>
        <v>69603</v>
      </c>
      <c r="M60" s="72">
        <f t="shared" si="6"/>
        <v>6018.5</v>
      </c>
      <c r="N60" s="72">
        <f t="shared" si="6"/>
        <v>0</v>
      </c>
      <c r="O60" s="72">
        <f t="shared" si="6"/>
        <v>892</v>
      </c>
      <c r="P60" s="74">
        <f t="shared" si="6"/>
        <v>3087.965</v>
      </c>
      <c r="Q60" s="72">
        <f t="shared" si="6"/>
        <v>46.67</v>
      </c>
      <c r="R60" s="72">
        <f t="shared" si="6"/>
        <v>210</v>
      </c>
      <c r="S60" s="72">
        <f t="shared" si="6"/>
        <v>0.3</v>
      </c>
    </row>
    <row r="61" ht="12.75"/>
    <row r="62" ht="12.75"/>
    <row r="63" spans="1:17" ht="24.75">
      <c r="A63" s="4"/>
      <c r="O63" s="190" t="s">
        <v>34</v>
      </c>
      <c r="P63" s="190"/>
      <c r="Q63" s="190"/>
    </row>
    <row r="64" spans="1:17" ht="24.75">
      <c r="A64" s="4" t="s">
        <v>36</v>
      </c>
      <c r="O64" s="190" t="s">
        <v>33</v>
      </c>
      <c r="P64" s="190"/>
      <c r="Q64" s="190"/>
    </row>
    <row r="65" ht="12.75"/>
    <row r="66" ht="12.75">
      <c r="B66" s="126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236" ht="13.5">
      <c r="D236" s="7" t="s">
        <v>3</v>
      </c>
    </row>
  </sheetData>
  <sheetProtection/>
  <mergeCells count="15">
    <mergeCell ref="B1:H1"/>
    <mergeCell ref="O64:Q64"/>
    <mergeCell ref="A59:B59"/>
    <mergeCell ref="A22:B22"/>
    <mergeCell ref="A60:B60"/>
    <mergeCell ref="I3:O3"/>
    <mergeCell ref="D3:F3"/>
    <mergeCell ref="A41:B41"/>
    <mergeCell ref="C3:C4"/>
    <mergeCell ref="B3:B4"/>
    <mergeCell ref="G3:G4"/>
    <mergeCell ref="O63:Q63"/>
    <mergeCell ref="H3:H4"/>
    <mergeCell ref="B2:H2"/>
    <mergeCell ref="I2:S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اليومي'!D60</f>
        <v>374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اليومي'!G60</f>
        <v>87.53599999999999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اليومي'!H60</f>
        <v>0</v>
      </c>
      <c r="B4" s="171" t="s">
        <v>76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اليومي'!C60</f>
        <v>38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اليومي'!E60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اليومي'!F60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اليومي'!I60</f>
        <v>30887.57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اليومي'!P60</f>
        <v>3087.965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اليومي'!Q60</f>
        <v>46.67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اليومي'!R60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اليومي'!K60</f>
        <v>6397.64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اليومي'!M60</f>
        <v>6018.5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اليومي'!N60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اليومي'!O60</f>
        <v>892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اليومي'!J60</f>
        <v>-189699.82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اليومي'!L60</f>
        <v>69603</v>
      </c>
      <c r="B18" s="171" t="s">
        <v>63</v>
      </c>
      <c r="C18" s="172">
        <v>102028</v>
      </c>
    </row>
    <row r="19" spans="1:3" ht="23.25" customHeight="1">
      <c r="A19" s="173">
        <f>'التقرير اليومي'!S60</f>
        <v>0.3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-56890.824499999995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I36" sqref="I3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87</v>
      </c>
    </row>
    <row r="2" spans="1:15" ht="15">
      <c r="A2" s="107"/>
      <c r="B2" s="108">
        <v>8095</v>
      </c>
      <c r="C2" s="125">
        <v>700</v>
      </c>
      <c r="D2" s="109">
        <f>E2*F2</f>
        <v>600</v>
      </c>
      <c r="E2" s="110">
        <v>3</v>
      </c>
      <c r="F2" s="111">
        <v>200</v>
      </c>
      <c r="G2" s="112">
        <f>H2*I2</f>
        <v>5800</v>
      </c>
      <c r="H2" s="110">
        <v>29</v>
      </c>
      <c r="I2" s="113">
        <v>200</v>
      </c>
      <c r="J2" s="114">
        <f>K2*L2</f>
        <v>1600</v>
      </c>
      <c r="K2" s="110">
        <v>8</v>
      </c>
      <c r="L2" s="115">
        <v>200</v>
      </c>
      <c r="M2" s="106">
        <f>N2*O2</f>
        <v>8000</v>
      </c>
      <c r="N2" s="106">
        <f>K2+H2+E2</f>
        <v>40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300</v>
      </c>
      <c r="E3" s="110">
        <v>3</v>
      </c>
      <c r="F3" s="111">
        <v>100</v>
      </c>
      <c r="G3" s="112">
        <f aca="true" t="shared" si="1" ref="G3:G9">H3*I3</f>
        <v>6000</v>
      </c>
      <c r="H3" s="110">
        <v>60</v>
      </c>
      <c r="I3" s="113">
        <v>100</v>
      </c>
      <c r="J3" s="114">
        <f aca="true" t="shared" si="2" ref="J3:J9">K3*L3</f>
        <v>500</v>
      </c>
      <c r="K3" s="110">
        <v>5</v>
      </c>
      <c r="L3" s="115">
        <v>100</v>
      </c>
      <c r="M3" s="106">
        <f aca="true" t="shared" si="3" ref="M3:M9">N3*O3</f>
        <v>6800</v>
      </c>
      <c r="N3" s="106">
        <f aca="true" t="shared" si="4" ref="N3:N9">K3+H3+E3</f>
        <v>68</v>
      </c>
      <c r="O3" s="106">
        <v>100</v>
      </c>
    </row>
    <row r="4" spans="1:15" ht="15">
      <c r="A4" s="107"/>
      <c r="B4" s="108"/>
      <c r="C4" s="125"/>
      <c r="D4" s="109">
        <f t="shared" si="0"/>
        <v>250</v>
      </c>
      <c r="E4" s="110">
        <v>5</v>
      </c>
      <c r="F4" s="111">
        <v>50</v>
      </c>
      <c r="G4" s="112">
        <f t="shared" si="1"/>
        <v>100</v>
      </c>
      <c r="H4" s="110">
        <v>2</v>
      </c>
      <c r="I4" s="113">
        <v>50</v>
      </c>
      <c r="J4" s="114">
        <f t="shared" si="2"/>
        <v>500</v>
      </c>
      <c r="K4" s="110">
        <v>10</v>
      </c>
      <c r="L4" s="115">
        <v>50</v>
      </c>
      <c r="M4" s="106">
        <f t="shared" si="3"/>
        <v>850</v>
      </c>
      <c r="N4" s="106">
        <f t="shared" si="4"/>
        <v>17</v>
      </c>
      <c r="O4" s="106">
        <v>50</v>
      </c>
    </row>
    <row r="5" spans="1:15" ht="15">
      <c r="A5" s="112">
        <f>SUM(A2:A4)</f>
        <v>0</v>
      </c>
      <c r="B5" s="113">
        <f>SUM(B2:B4)</f>
        <v>8095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80">
        <v>1169</v>
      </c>
      <c r="B6" s="180">
        <v>4432</v>
      </c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700</v>
      </c>
      <c r="N10" s="106">
        <f>C11</f>
        <v>700</v>
      </c>
      <c r="O10" s="106" t="s">
        <v>14</v>
      </c>
    </row>
    <row r="11" spans="1:15" ht="15.75" thickBot="1">
      <c r="A11" s="116">
        <f>SUM(A6:A10)</f>
        <v>1169</v>
      </c>
      <c r="B11" s="116">
        <f>SUM(B6:B10)</f>
        <v>4432</v>
      </c>
      <c r="C11" s="117">
        <f>SUM(C2:C10)</f>
        <v>700</v>
      </c>
      <c r="D11" s="118">
        <f>SUM(D2:D10)</f>
        <v>1150</v>
      </c>
      <c r="E11" s="237" t="s">
        <v>13</v>
      </c>
      <c r="F11" s="238"/>
      <c r="G11" s="119">
        <f>SUM(G2:G10)</f>
        <v>11900</v>
      </c>
      <c r="H11" s="239" t="s">
        <v>13</v>
      </c>
      <c r="I11" s="240"/>
      <c r="J11" s="120">
        <f>SUM(J2:J10)</f>
        <v>2600</v>
      </c>
      <c r="K11" s="241" t="s">
        <v>13</v>
      </c>
      <c r="L11" s="242"/>
      <c r="M11" s="121">
        <f>SUM(M2:M10)</f>
        <v>16350</v>
      </c>
      <c r="N11" s="215" t="s">
        <v>13</v>
      </c>
      <c r="O11" s="216"/>
    </row>
    <row r="12" spans="1:15" ht="15">
      <c r="A12" s="7"/>
      <c r="B12" s="7"/>
      <c r="C12" s="7"/>
      <c r="D12" s="121">
        <f>A11+A5</f>
        <v>1169</v>
      </c>
      <c r="E12" s="215" t="s">
        <v>71</v>
      </c>
      <c r="F12" s="216"/>
      <c r="G12" s="122">
        <f>B11+B5</f>
        <v>12527</v>
      </c>
      <c r="H12" s="223" t="s">
        <v>71</v>
      </c>
      <c r="I12" s="224"/>
      <c r="J12" s="123">
        <f>'التقرير اليومي'!D60</f>
        <v>374</v>
      </c>
      <c r="K12" s="213" t="s">
        <v>71</v>
      </c>
      <c r="L12" s="225"/>
      <c r="M12" s="226" t="s">
        <v>72</v>
      </c>
      <c r="N12" s="227"/>
      <c r="O12" s="228"/>
    </row>
    <row r="13" spans="1:15" ht="15">
      <c r="A13" s="7"/>
      <c r="B13" s="7"/>
      <c r="C13" s="7"/>
      <c r="D13" s="121">
        <f>D11-D12</f>
        <v>-19</v>
      </c>
      <c r="E13" s="215" t="s">
        <v>8</v>
      </c>
      <c r="F13" s="216"/>
      <c r="G13" s="122">
        <f>G11-G12</f>
        <v>-627</v>
      </c>
      <c r="H13" s="223" t="s">
        <v>8</v>
      </c>
      <c r="I13" s="224"/>
      <c r="J13" s="123">
        <f>J11-J12</f>
        <v>2226</v>
      </c>
      <c r="K13" s="213" t="s">
        <v>8</v>
      </c>
      <c r="L13" s="225"/>
      <c r="M13" s="124">
        <f>'التقرير اليومي'!D60</f>
        <v>374</v>
      </c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اليومي'!D60</f>
        <v>374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اليومي'!E60</f>
        <v>0</v>
      </c>
      <c r="B16" s="123" t="s">
        <v>19</v>
      </c>
      <c r="C16" s="123">
        <f>B5+A5-A16</f>
        <v>8095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26">
        <v>362816</v>
      </c>
      <c r="O16" s="228"/>
    </row>
    <row r="17" spans="1:15" ht="15">
      <c r="A17" s="123">
        <f>'التقرير اليومي'!F60</f>
        <v>0</v>
      </c>
      <c r="B17" s="123" t="s">
        <v>20</v>
      </c>
      <c r="C17" s="123">
        <f>B11+A11-A17</f>
        <v>5601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374</v>
      </c>
      <c r="N17" s="215" t="s">
        <v>13</v>
      </c>
      <c r="O17" s="216"/>
    </row>
    <row r="18" spans="1:15" ht="15">
      <c r="A18" s="123">
        <f>SUM(A15:A17)</f>
        <v>374</v>
      </c>
      <c r="B18" s="213" t="s">
        <v>13</v>
      </c>
      <c r="C18" s="214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40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22"/>
      <c r="J19" s="22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15976</v>
      </c>
      <c r="N20" s="215" t="s">
        <v>67</v>
      </c>
      <c r="O20" s="216"/>
    </row>
    <row r="25" ht="13.5" thickBot="1"/>
    <row r="26" spans="9:15" ht="15.75" thickBot="1">
      <c r="I26" s="96">
        <f>K26*J26</f>
        <v>0</v>
      </c>
      <c r="J26" s="97"/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40</v>
      </c>
      <c r="J27" s="99">
        <v>2</v>
      </c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40</v>
      </c>
      <c r="J31" s="221" t="s">
        <v>13</v>
      </c>
      <c r="K31" s="22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87.53599999999999</v>
      </c>
      <c r="J32" s="217" t="s">
        <v>11</v>
      </c>
      <c r="K32" s="21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-47.53599999999999</v>
      </c>
      <c r="J33" s="219" t="s">
        <v>8</v>
      </c>
      <c r="K33" s="22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13" t="s">
        <v>74</v>
      </c>
      <c r="O36" s="214"/>
    </row>
    <row r="37" spans="11:15" ht="15.75" thickBot="1">
      <c r="K37" s="131">
        <v>-395</v>
      </c>
      <c r="M37" s="123">
        <f>الديوان!A2+الديوان!A3*5.25+الديوان!A5+الديوان!A6+الديوان!A8+الديوان!A4*4</f>
        <v>871.5639999999999</v>
      </c>
      <c r="N37" s="213" t="s">
        <v>71</v>
      </c>
      <c r="O37" s="214"/>
    </row>
    <row r="38" spans="13:15" ht="15">
      <c r="M38" s="123">
        <f>M36-M37</f>
        <v>-871.5639999999999</v>
      </c>
      <c r="N38" s="213" t="s">
        <v>8</v>
      </c>
      <c r="O38" s="214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2017-04-05T07:41:28Z</cp:lastPrinted>
  <dcterms:created xsi:type="dcterms:W3CDTF">2012-05-27T06:24:35Z</dcterms:created>
  <dcterms:modified xsi:type="dcterms:W3CDTF">2017-04-09T07:03:54Z</dcterms:modified>
  <cp:category/>
  <cp:version/>
  <cp:contentType/>
  <cp:contentStatus/>
</cp:coreProperties>
</file>