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<sst xmlns="http://schemas.openxmlformats.org/spreadsheetml/2006/main" count="138" uniqueCount="100">
  <si>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</si>
  <si>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</si>
  <si>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</si>
  <si>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</si>
  <si>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</si>
  <si>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</si>
  <si>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</si>
  <si>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</si>
  <si>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</si>
  <si>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</si>
  <si>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</si>
  <si>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</si>
  <si>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</si>
  <si>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</si>
  <si>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</si>
  <si>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</si>
  <si>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</si>
  <si>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</si>
  <si>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</si>
  <si>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</si>
  <si>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</si>
  <si>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</si>
  <si>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</si>
  <si>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</si>
  <si>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</si>
  <si>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</si>
  <si>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</si>
  <si>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</si>
  <si>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</si>
  <si>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</si>
  <si>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</si>
  <si>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</si>
  <si>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</si>
  <si>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</si>
  <si>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</si>
  <si>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</si>
  <si>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</si>
  <si>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</si>
  <si>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</si>
  <si>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</si>
  <si>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</si>
  <si>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</si>
  <si>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</si>
  <si>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</si>
  <si>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</si>
  <si>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</si>
  <si>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</si>
  <si>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</si>
  <si>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</si>
  <si>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</si>
  <si>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</si>
  <si>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</si>
  <si>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</si>
  <si>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</si>
  <si>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</si>
  <si>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</si>
  <si>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</si>
  <si>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</si>
  <si>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</si>
  <si>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</si>
  <si>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</si>
  <si>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</si>
  <si>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</si>
  <si>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</si>
  <si>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</si>
  <si>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</si>
  <si>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</si>
  <si>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</si>
  <si>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</si>
  <si>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</si>
  <si>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</si>
  <si>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</si>
  <si>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</si>
  <si>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</si>
  <si>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</si>
  <si>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</si>
  <si>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</si>
  <si>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</si>
  <si>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</si>
  <si>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</si>
  <si>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مبيعات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</si>
  <si>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</si>
  <si>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</si>
  <si>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</si>
  <si>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2017 . 05. 17</t>
  </si>
  <si>
    <t>اياد</t>
  </si>
  <si>
    <t>سند قبض رقم 584</t>
  </si>
  <si>
    <t>20.05.2017</t>
  </si>
  <si>
    <t>المعارف</t>
  </si>
  <si>
    <t>طلب معلومات</t>
  </si>
  <si>
    <t>بنك فلسطين - معارف</t>
  </si>
  <si>
    <t>اجور باجر لاعمال البلدية - حفريات خالد رداد</t>
  </si>
  <si>
    <t>اجور اعمال جرافة طريق ظهرة الشونة - حفريات ونقليات الشلاخ</t>
  </si>
  <si>
    <t>شحن جوال خط رئيس البلدية - سوبر لينك</t>
  </si>
  <si>
    <t>دفعة مقدمة من راتب شهر 5 . 2017 - هاشم ملحم</t>
  </si>
  <si>
    <t>رسوم بناء - مهند اسماعيل ابراهيم يعاقبة</t>
  </si>
  <si>
    <t>ثمن كرت عداد كهرباء مسبق الدفع - وليد خالد رزق جابر</t>
  </si>
  <si>
    <t>رسوم فتح ملف ترخيص - كمال حسني نجيب شلبي</t>
  </si>
  <si>
    <t>من حساب جباية الكهرباء البنك حساب البنك معارف</t>
  </si>
  <si>
    <t>تحويل من اشتراك كهرباء 1 فاز الى 3 فاز - وداد محمد عيسى الشيخ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</si>
</sst>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9" fillId="0" borderId="5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2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3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1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1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1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1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53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 t="s">
        <v>35</v>
      </c>
      <c r="B1" s="202" t="s">
        <v>84</v>
      </c>
      <c r="C1" s="202"/>
      <c r="D1" s="202"/>
      <c r="E1" s="202"/>
      <c r="F1" s="202"/>
      <c r="G1" s="202"/>
      <c r="H1" s="202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5" t="s">
        <v>33</v>
      </c>
      <c r="C2" s="196"/>
      <c r="D2" s="196"/>
      <c r="E2" s="196"/>
      <c r="F2" s="196"/>
      <c r="G2" s="197"/>
      <c r="H2" s="198"/>
      <c r="I2" s="199" t="s">
        <v>21</v>
      </c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9" t="s">
        <v>16</v>
      </c>
      <c r="C3" s="187" t="s">
        <v>36</v>
      </c>
      <c r="D3" s="183" t="s">
        <v>4</v>
      </c>
      <c r="E3" s="183"/>
      <c r="F3" s="184"/>
      <c r="G3" s="191" t="s">
        <v>2</v>
      </c>
      <c r="H3" s="193" t="s">
        <v>1</v>
      </c>
      <c r="I3" s="181" t="s">
        <v>4</v>
      </c>
      <c r="J3" s="181"/>
      <c r="K3" s="181"/>
      <c r="L3" s="181"/>
      <c r="M3" s="181"/>
      <c r="N3" s="181"/>
      <c r="O3" s="182"/>
      <c r="P3" s="73" t="s">
        <v>2</v>
      </c>
      <c r="Q3" s="74" t="s">
        <v>1</v>
      </c>
      <c r="R3" s="136" t="s">
        <v>43</v>
      </c>
      <c r="S3" s="146" t="s">
        <v>73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0"/>
      <c r="C4" s="188"/>
      <c r="D4" s="75" t="s">
        <v>17</v>
      </c>
      <c r="E4" s="76" t="s">
        <v>39</v>
      </c>
      <c r="F4" s="77" t="s">
        <v>45</v>
      </c>
      <c r="G4" s="192"/>
      <c r="H4" s="194"/>
      <c r="I4" s="78" t="s">
        <v>17</v>
      </c>
      <c r="J4" s="79" t="s">
        <v>18</v>
      </c>
      <c r="K4" s="80" t="s">
        <v>19</v>
      </c>
      <c r="L4" s="79" t="s">
        <v>41</v>
      </c>
      <c r="M4" s="79" t="s">
        <v>30</v>
      </c>
      <c r="N4" s="80" t="s">
        <v>88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584</v>
      </c>
      <c r="C5" s="50">
        <v>2374</v>
      </c>
      <c r="D5" s="51">
        <v>70</v>
      </c>
      <c r="E5" s="52">
        <v>0</v>
      </c>
      <c r="F5" s="51">
        <v>0</v>
      </c>
      <c r="G5" s="119">
        <v>36.946</v>
      </c>
      <c r="H5" s="132">
        <v>0</v>
      </c>
      <c r="I5" s="128">
        <v>-11278.06</v>
      </c>
      <c r="J5" s="54">
        <v>-45336.11</v>
      </c>
      <c r="K5" s="53">
        <v>47453.33</v>
      </c>
      <c r="L5" s="55">
        <v>69603</v>
      </c>
      <c r="M5" s="170">
        <v>3453.78</v>
      </c>
      <c r="N5" s="53">
        <v>0</v>
      </c>
      <c r="O5" s="54">
        <v>5006.37</v>
      </c>
      <c r="P5" s="57">
        <v>2376.565</v>
      </c>
      <c r="Q5" s="56">
        <v>253.87</v>
      </c>
      <c r="R5" s="137">
        <v>210</v>
      </c>
      <c r="S5" s="145">
        <v>-8.45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81</v>
      </c>
      <c r="B6" s="9">
        <f aca="true" t="shared" si="0" ref="B6:B20">B5+1</f>
        <v>585</v>
      </c>
      <c r="C6" s="10"/>
      <c r="D6" s="11"/>
      <c r="E6" s="21">
        <v>11355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81</v>
      </c>
      <c r="B7" s="9">
        <f t="shared" si="0"/>
        <v>586</v>
      </c>
      <c r="C7" s="10"/>
      <c r="D7" s="11"/>
      <c r="E7" s="21">
        <v>1157</v>
      </c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40" t="s">
        <v>95</v>
      </c>
      <c r="B8" s="9">
        <f t="shared" si="0"/>
        <v>587</v>
      </c>
      <c r="C8" s="10"/>
      <c r="D8" s="11"/>
      <c r="E8" s="11"/>
      <c r="F8" s="11"/>
      <c r="G8" s="41">
        <v>520.5</v>
      </c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96</v>
      </c>
      <c r="B9" s="9">
        <f t="shared" si="0"/>
        <v>588</v>
      </c>
      <c r="C9" s="10"/>
      <c r="D9" s="11">
        <v>20</v>
      </c>
      <c r="E9" s="1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97</v>
      </c>
      <c r="B10" s="9">
        <f t="shared" si="0"/>
        <v>589</v>
      </c>
      <c r="C10" s="10"/>
      <c r="D10" s="11"/>
      <c r="E10" s="11"/>
      <c r="F10" s="11"/>
      <c r="G10" s="41">
        <v>33.8</v>
      </c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99</v>
      </c>
      <c r="B11" s="9">
        <f t="shared" si="0"/>
        <v>590</v>
      </c>
      <c r="C11" s="10"/>
      <c r="D11" s="11">
        <v>2625</v>
      </c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591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592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593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594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595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596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597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598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599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77" t="s">
        <v>26</v>
      </c>
      <c r="B21" s="178"/>
      <c r="C21" s="87">
        <f aca="true" t="shared" si="1" ref="C21:S21">SUM(C5:C20)</f>
        <v>2374</v>
      </c>
      <c r="D21" s="87">
        <f t="shared" si="1"/>
        <v>2715</v>
      </c>
      <c r="E21" s="87">
        <f t="shared" si="1"/>
        <v>12512</v>
      </c>
      <c r="F21" s="87">
        <f t="shared" si="1"/>
        <v>0</v>
      </c>
      <c r="G21" s="87">
        <f t="shared" si="1"/>
        <v>591.246</v>
      </c>
      <c r="H21" s="87">
        <f t="shared" si="1"/>
        <v>0</v>
      </c>
      <c r="I21" s="87">
        <f t="shared" si="1"/>
        <v>-11278.06</v>
      </c>
      <c r="J21" s="87">
        <f t="shared" si="1"/>
        <v>-45336.11</v>
      </c>
      <c r="K21" s="87">
        <f t="shared" si="1"/>
        <v>47453.33</v>
      </c>
      <c r="L21" s="87">
        <f t="shared" si="1"/>
        <v>69603</v>
      </c>
      <c r="M21" s="87">
        <f t="shared" si="1"/>
        <v>3453.78</v>
      </c>
      <c r="N21" s="87">
        <f t="shared" si="1"/>
        <v>0</v>
      </c>
      <c r="O21" s="87">
        <f t="shared" si="1"/>
        <v>5006.37</v>
      </c>
      <c r="P21" s="87">
        <f t="shared" si="1"/>
        <v>2376.565</v>
      </c>
      <c r="Q21" s="87">
        <f t="shared" si="1"/>
        <v>253.87</v>
      </c>
      <c r="R21" s="87">
        <f t="shared" si="1"/>
        <v>210</v>
      </c>
      <c r="S21" s="87">
        <f t="shared" si="1"/>
        <v>-8.45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1"/>
      <c r="B22" s="61">
        <v>1392</v>
      </c>
      <c r="C22" s="61"/>
      <c r="D22" s="62"/>
      <c r="E22" s="62"/>
      <c r="F22" s="62"/>
      <c r="G22" s="63"/>
      <c r="H22" s="66"/>
      <c r="I22" s="127"/>
      <c r="J22" s="65"/>
      <c r="K22" s="64"/>
      <c r="L22" s="64"/>
      <c r="M22" s="64"/>
      <c r="N22" s="64"/>
      <c r="O22" s="65"/>
      <c r="P22" s="66"/>
      <c r="Q22" s="65"/>
      <c r="R22" s="142"/>
      <c r="S22" s="14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0"/>
      <c r="B23" s="22">
        <f>B22+1</f>
        <v>1393</v>
      </c>
      <c r="C23" s="120"/>
      <c r="D23" s="11"/>
      <c r="E23" s="11"/>
      <c r="F23" s="11"/>
      <c r="G23" s="23"/>
      <c r="H23" s="26"/>
      <c r="I23" s="129"/>
      <c r="J23" s="25"/>
      <c r="K23" s="24"/>
      <c r="L23" s="24"/>
      <c r="M23" s="24"/>
      <c r="N23" s="24"/>
      <c r="O23" s="25"/>
      <c r="P23" s="26"/>
      <c r="Q23" s="25"/>
      <c r="R23" s="139"/>
      <c r="S23" s="14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/>
      <c r="B24" s="22">
        <f aca="true" t="shared" si="2" ref="B24:B42">B23+1</f>
        <v>1394</v>
      </c>
      <c r="C24" s="120"/>
      <c r="D24" s="11"/>
      <c r="E24" s="11"/>
      <c r="F24" s="11"/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/>
      <c r="B25" s="22">
        <f t="shared" si="2"/>
        <v>1395</v>
      </c>
      <c r="C25" s="120"/>
      <c r="D25" s="11"/>
      <c r="E25" s="11"/>
      <c r="F25" s="11"/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89</v>
      </c>
      <c r="B26" s="22">
        <f t="shared" si="2"/>
        <v>1396</v>
      </c>
      <c r="C26" s="120"/>
      <c r="D26" s="11">
        <v>790</v>
      </c>
      <c r="E26" s="11"/>
      <c r="F26" s="11"/>
      <c r="G26" s="23"/>
      <c r="H26" s="26"/>
      <c r="I26" s="129"/>
      <c r="J26" s="25"/>
      <c r="K26" s="24"/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80</v>
      </c>
      <c r="B27" s="22">
        <f t="shared" si="2"/>
        <v>1397</v>
      </c>
      <c r="C27" s="120"/>
      <c r="D27" s="11"/>
      <c r="E27" s="11"/>
      <c r="F27" s="11">
        <v>1064</v>
      </c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83</v>
      </c>
      <c r="B28" s="22">
        <f t="shared" si="2"/>
        <v>1398</v>
      </c>
      <c r="C28" s="120"/>
      <c r="D28" s="11">
        <v>-3505</v>
      </c>
      <c r="E28" s="11"/>
      <c r="F28" s="11"/>
      <c r="G28" s="23"/>
      <c r="H28" s="26"/>
      <c r="I28" s="129">
        <v>3505</v>
      </c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78</v>
      </c>
      <c r="B29" s="22">
        <f t="shared" si="2"/>
        <v>1399</v>
      </c>
      <c r="C29" s="120"/>
      <c r="D29" s="11"/>
      <c r="E29" s="11">
        <v>-5912</v>
      </c>
      <c r="F29" s="11"/>
      <c r="G29" s="23"/>
      <c r="H29" s="26"/>
      <c r="I29" s="129"/>
      <c r="J29" s="25">
        <v>5912</v>
      </c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98</v>
      </c>
      <c r="B30" s="22">
        <f t="shared" si="2"/>
        <v>1400</v>
      </c>
      <c r="C30" s="120"/>
      <c r="D30" s="11"/>
      <c r="E30" s="11">
        <v>-6600</v>
      </c>
      <c r="F30" s="11"/>
      <c r="G30" s="23"/>
      <c r="H30" s="26"/>
      <c r="I30" s="129"/>
      <c r="J30" s="25"/>
      <c r="K30" s="24"/>
      <c r="L30" s="24"/>
      <c r="M30" s="24"/>
      <c r="N30" s="24">
        <v>6600</v>
      </c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79</v>
      </c>
      <c r="B31" s="22">
        <f t="shared" si="2"/>
        <v>1401</v>
      </c>
      <c r="C31" s="120"/>
      <c r="D31" s="11"/>
      <c r="E31" s="11"/>
      <c r="F31" s="11">
        <v>-1064</v>
      </c>
      <c r="G31" s="23"/>
      <c r="H31" s="26"/>
      <c r="I31" s="129"/>
      <c r="J31" s="25"/>
      <c r="K31" s="24">
        <v>1064</v>
      </c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82</v>
      </c>
      <c r="B32" s="22">
        <f t="shared" si="2"/>
        <v>1402</v>
      </c>
      <c r="C32" s="120"/>
      <c r="D32" s="11"/>
      <c r="E32" s="11"/>
      <c r="F32" s="11"/>
      <c r="G32" s="23">
        <v>-310</v>
      </c>
      <c r="H32" s="26"/>
      <c r="I32" s="129"/>
      <c r="J32" s="25"/>
      <c r="K32" s="24"/>
      <c r="L32" s="24"/>
      <c r="M32" s="24"/>
      <c r="N32" s="24"/>
      <c r="O32" s="25"/>
      <c r="P32" s="26">
        <v>310</v>
      </c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1403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1404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1405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1406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1407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1408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1409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1410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1411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1412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thickBot="1">
      <c r="A43" s="185" t="s">
        <v>40</v>
      </c>
      <c r="B43" s="186"/>
      <c r="C43" s="121">
        <f aca="true" t="shared" si="3" ref="C43:S43">SUM(C22:C42)</f>
        <v>0</v>
      </c>
      <c r="D43" s="58">
        <f t="shared" si="3"/>
        <v>-2715</v>
      </c>
      <c r="E43" s="58">
        <f t="shared" si="3"/>
        <v>-12512</v>
      </c>
      <c r="F43" s="58">
        <f t="shared" si="3"/>
        <v>0</v>
      </c>
      <c r="G43" s="60">
        <f t="shared" si="3"/>
        <v>-310</v>
      </c>
      <c r="H43" s="60">
        <f t="shared" si="3"/>
        <v>0</v>
      </c>
      <c r="I43" s="125">
        <f t="shared" si="3"/>
        <v>3505</v>
      </c>
      <c r="J43" s="58">
        <f t="shared" si="3"/>
        <v>5912</v>
      </c>
      <c r="K43" s="58">
        <f t="shared" si="3"/>
        <v>1064</v>
      </c>
      <c r="L43" s="59">
        <f t="shared" si="3"/>
        <v>0</v>
      </c>
      <c r="M43" s="58">
        <f t="shared" si="3"/>
        <v>0</v>
      </c>
      <c r="N43" s="58">
        <f t="shared" si="3"/>
        <v>6600</v>
      </c>
      <c r="O43" s="58">
        <f t="shared" si="3"/>
        <v>0</v>
      </c>
      <c r="P43" s="58">
        <f t="shared" si="3"/>
        <v>310</v>
      </c>
      <c r="Q43" s="60">
        <f t="shared" si="3"/>
        <v>0</v>
      </c>
      <c r="R43" s="140">
        <f t="shared" si="3"/>
        <v>0</v>
      </c>
      <c r="S43" s="150">
        <f t="shared" si="3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28" t="s">
        <v>25</v>
      </c>
      <c r="B44" s="29">
        <v>474</v>
      </c>
      <c r="C44" s="30"/>
      <c r="D44" s="31"/>
      <c r="E44" s="32"/>
      <c r="F44" s="33"/>
      <c r="G44" s="123"/>
      <c r="H44" s="34"/>
      <c r="I44" s="35"/>
      <c r="J44" s="36"/>
      <c r="K44" s="36"/>
      <c r="L44" s="36"/>
      <c r="M44" s="36"/>
      <c r="N44" s="36"/>
      <c r="O44" s="35"/>
      <c r="P44" s="34"/>
      <c r="Q44" s="45"/>
      <c r="R44" s="141"/>
      <c r="S44" s="151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 t="s">
        <v>91</v>
      </c>
      <c r="B45" s="37">
        <f>B44+1</f>
        <v>475</v>
      </c>
      <c r="C45" s="10"/>
      <c r="D45" s="15"/>
      <c r="E45" s="16"/>
      <c r="F45" s="17"/>
      <c r="G45" s="124"/>
      <c r="H45" s="18"/>
      <c r="I45" s="19">
        <v>4950</v>
      </c>
      <c r="J45" s="20"/>
      <c r="K45" s="20"/>
      <c r="L45" s="20"/>
      <c r="M45" s="20"/>
      <c r="N45" s="20"/>
      <c r="O45" s="19"/>
      <c r="P45" s="18"/>
      <c r="Q45" s="44"/>
      <c r="R45" s="138"/>
      <c r="S45" s="147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 t="s">
        <v>92</v>
      </c>
      <c r="B46" s="37">
        <f aca="true" t="shared" si="4" ref="B46:B60">B45+1</f>
        <v>476</v>
      </c>
      <c r="C46" s="10"/>
      <c r="D46" s="15"/>
      <c r="E46" s="16"/>
      <c r="F46" s="17"/>
      <c r="G46" s="124"/>
      <c r="H46" s="18"/>
      <c r="I46" s="19">
        <v>480</v>
      </c>
      <c r="J46" s="20"/>
      <c r="K46" s="20"/>
      <c r="L46" s="20"/>
      <c r="M46" s="20"/>
      <c r="N46" s="20"/>
      <c r="O46" s="19"/>
      <c r="P46" s="18"/>
      <c r="Q46" s="44"/>
      <c r="R46" s="138"/>
      <c r="S46" s="147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93</v>
      </c>
      <c r="B47" s="37">
        <f t="shared" si="4"/>
        <v>477</v>
      </c>
      <c r="C47" s="10">
        <v>100</v>
      </c>
      <c r="D47" s="15"/>
      <c r="E47" s="16"/>
      <c r="F47" s="17"/>
      <c r="G47" s="124"/>
      <c r="H47" s="18"/>
      <c r="I47" s="19"/>
      <c r="J47" s="20"/>
      <c r="K47" s="20"/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94</v>
      </c>
      <c r="B48" s="37">
        <f t="shared" si="4"/>
        <v>478</v>
      </c>
      <c r="C48" s="10">
        <v>300</v>
      </c>
      <c r="D48" s="15"/>
      <c r="E48" s="16"/>
      <c r="F48" s="17"/>
      <c r="G48" s="124"/>
      <c r="H48" s="18"/>
      <c r="I48" s="19"/>
      <c r="J48" s="20"/>
      <c r="K48" s="20"/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37">
        <f t="shared" si="4"/>
        <v>479</v>
      </c>
      <c r="C49" s="10"/>
      <c r="D49" s="15"/>
      <c r="E49" s="16"/>
      <c r="F49" s="17"/>
      <c r="G49" s="124"/>
      <c r="H49" s="18"/>
      <c r="I49" s="19"/>
      <c r="J49" s="20"/>
      <c r="K49" s="20"/>
      <c r="L49" s="20"/>
      <c r="M49" s="20"/>
      <c r="N49" s="20"/>
      <c r="O49" s="19"/>
      <c r="P49" s="18"/>
      <c r="Q49" s="44"/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37">
        <f t="shared" si="4"/>
        <v>480</v>
      </c>
      <c r="C50" s="10"/>
      <c r="D50" s="15"/>
      <c r="E50" s="16"/>
      <c r="F50" s="17"/>
      <c r="G50" s="124"/>
      <c r="H50" s="18"/>
      <c r="I50" s="19"/>
      <c r="J50" s="20"/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37">
        <f t="shared" si="4"/>
        <v>481</v>
      </c>
      <c r="C51" s="10"/>
      <c r="D51" s="15"/>
      <c r="E51" s="16"/>
      <c r="F51" s="17"/>
      <c r="G51" s="124"/>
      <c r="H51" s="18"/>
      <c r="I51" s="19"/>
      <c r="J51" s="20"/>
      <c r="K51" s="20"/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37">
        <f t="shared" si="4"/>
        <v>482</v>
      </c>
      <c r="C52" s="10"/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37">
        <f t="shared" si="4"/>
        <v>483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37">
        <f t="shared" si="4"/>
        <v>484</v>
      </c>
      <c r="C54" s="27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 t="shared" si="4"/>
        <v>485</v>
      </c>
      <c r="C55" s="27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486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487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488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489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40"/>
      <c r="B60" s="37">
        <f t="shared" si="4"/>
        <v>490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175" t="s">
        <v>28</v>
      </c>
      <c r="B61" s="176"/>
      <c r="C61" s="38">
        <f aca="true" t="shared" si="5" ref="C61:S61">SUM(C44:C60)</f>
        <v>400</v>
      </c>
      <c r="D61" s="38">
        <f t="shared" si="5"/>
        <v>0</v>
      </c>
      <c r="E61" s="38">
        <f t="shared" si="5"/>
        <v>0</v>
      </c>
      <c r="F61" s="38">
        <f t="shared" si="5"/>
        <v>0</v>
      </c>
      <c r="G61" s="46">
        <f t="shared" si="5"/>
        <v>0</v>
      </c>
      <c r="H61" s="46">
        <f t="shared" si="5"/>
        <v>0</v>
      </c>
      <c r="I61" s="126">
        <f t="shared" si="5"/>
        <v>5430</v>
      </c>
      <c r="J61" s="38">
        <f t="shared" si="5"/>
        <v>0</v>
      </c>
      <c r="K61" s="38">
        <f t="shared" si="5"/>
        <v>0</v>
      </c>
      <c r="L61" s="39">
        <f t="shared" si="5"/>
        <v>0</v>
      </c>
      <c r="M61" s="38">
        <f t="shared" si="5"/>
        <v>0</v>
      </c>
      <c r="N61" s="38">
        <f t="shared" si="5"/>
        <v>0</v>
      </c>
      <c r="O61" s="38">
        <f t="shared" si="5"/>
        <v>0</v>
      </c>
      <c r="P61" s="38">
        <f t="shared" si="5"/>
        <v>0</v>
      </c>
      <c r="Q61" s="46">
        <f t="shared" si="5"/>
        <v>0</v>
      </c>
      <c r="R61" s="143">
        <f t="shared" si="5"/>
        <v>0</v>
      </c>
      <c r="S61" s="152">
        <f t="shared" si="5"/>
        <v>0</v>
      </c>
    </row>
    <row r="62" spans="1:19" ht="15.75" thickBot="1">
      <c r="A62" s="179" t="s">
        <v>29</v>
      </c>
      <c r="B62" s="180"/>
      <c r="C62" s="62">
        <f aca="true" t="shared" si="6" ref="C62:S62">C21+C43-C61</f>
        <v>1974</v>
      </c>
      <c r="D62" s="62">
        <f t="shared" si="6"/>
        <v>0</v>
      </c>
      <c r="E62" s="62">
        <f t="shared" si="6"/>
        <v>0</v>
      </c>
      <c r="F62" s="62">
        <f t="shared" si="6"/>
        <v>0</v>
      </c>
      <c r="G62" s="66">
        <f t="shared" si="6"/>
        <v>281.246</v>
      </c>
      <c r="H62" s="64">
        <f t="shared" si="6"/>
        <v>0</v>
      </c>
      <c r="I62" s="64">
        <f t="shared" si="6"/>
        <v>-13203.06</v>
      </c>
      <c r="J62" s="64">
        <f t="shared" si="6"/>
        <v>-39424.11</v>
      </c>
      <c r="K62" s="64">
        <f t="shared" si="6"/>
        <v>48517.33</v>
      </c>
      <c r="L62" s="64">
        <f t="shared" si="6"/>
        <v>69603</v>
      </c>
      <c r="M62" s="64">
        <f t="shared" si="6"/>
        <v>3453.78</v>
      </c>
      <c r="N62" s="64">
        <f t="shared" si="6"/>
        <v>6600</v>
      </c>
      <c r="O62" s="64">
        <f t="shared" si="6"/>
        <v>5006.37</v>
      </c>
      <c r="P62" s="66">
        <f t="shared" si="6"/>
        <v>2686.565</v>
      </c>
      <c r="Q62" s="64">
        <f t="shared" si="6"/>
        <v>253.87</v>
      </c>
      <c r="R62" s="64">
        <f t="shared" si="6"/>
        <v>210</v>
      </c>
      <c r="S62" s="64">
        <f t="shared" si="6"/>
        <v>-8.45</v>
      </c>
    </row>
    <row r="63" ht="12.75"/>
    <row r="64" ht="12.75"/>
    <row r="65" spans="1:17" ht="24.75">
      <c r="A65" s="4"/>
      <c r="O65" s="174" t="s">
        <v>32</v>
      </c>
      <c r="P65" s="174"/>
      <c r="Q65" s="174"/>
    </row>
    <row r="66" spans="1:17" ht="24.75">
      <c r="A66" s="4" t="s">
        <v>34</v>
      </c>
      <c r="O66" s="174" t="s">
        <v>31</v>
      </c>
      <c r="P66" s="174"/>
      <c r="Q66" s="174"/>
    </row>
    <row r="67" ht="12.75"/>
    <row r="68" ht="12.75">
      <c r="B68" s="118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238" ht="13.5">
      <c r="D238" s="7" t="s">
        <v>3</v>
      </c>
    </row>
  </sheetData>
  <sheetProtection/>
  <mergeCells count="15">
    <mergeCell ref="O65:Q65"/>
    <mergeCell ref="H3:H4"/>
    <mergeCell ref="B2:H2"/>
    <mergeCell ref="I2:S2"/>
    <mergeCell ref="B1:H1"/>
    <mergeCell ref="O66:Q66"/>
    <mergeCell ref="A61:B61"/>
    <mergeCell ref="A21:B21"/>
    <mergeCell ref="A62:B62"/>
    <mergeCell ref="I3:O3"/>
    <mergeCell ref="D3:F3"/>
    <mergeCell ref="A43:B43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3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61</v>
      </c>
      <c r="B1" s="157" t="s">
        <v>37</v>
      </c>
      <c r="C1" s="158" t="s">
        <v>16</v>
      </c>
      <c r="E1" s="67" t="s">
        <v>63</v>
      </c>
      <c r="F1" s="134" t="s">
        <v>1</v>
      </c>
      <c r="G1" s="68" t="s">
        <v>65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اليومي'!D62</f>
        <v>0</v>
      </c>
      <c r="B2" s="160" t="s">
        <v>47</v>
      </c>
      <c r="C2" s="161">
        <v>101001</v>
      </c>
      <c r="E2" s="72" t="s">
        <v>87</v>
      </c>
      <c r="F2" s="72"/>
      <c r="G2" s="131"/>
      <c r="H2" s="72">
        <v>-70</v>
      </c>
      <c r="I2" s="70" t="s">
        <v>86</v>
      </c>
      <c r="J2" s="70" t="s">
        <v>85</v>
      </c>
    </row>
    <row r="3" spans="1:10" ht="18.75">
      <c r="A3" s="162">
        <f>'التقرير اليومي'!G62</f>
        <v>281.246</v>
      </c>
      <c r="B3" s="160" t="s">
        <v>46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اليومي'!H62</f>
        <v>0</v>
      </c>
      <c r="B4" s="160" t="s">
        <v>72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اليومي'!C62</f>
        <v>1974</v>
      </c>
      <c r="B5" s="160" t="s">
        <v>38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اليومي'!E62</f>
        <v>0</v>
      </c>
      <c r="B6" s="160" t="s">
        <v>48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49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اليومي'!F62</f>
        <v>0</v>
      </c>
      <c r="B8" s="160" t="s">
        <v>50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اليومي'!I62</f>
        <v>-13203.06</v>
      </c>
      <c r="B9" s="160" t="s">
        <v>51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اليومي'!P62</f>
        <v>2686.565</v>
      </c>
      <c r="B10" s="160" t="s">
        <v>52</v>
      </c>
      <c r="C10" s="161">
        <v>102002</v>
      </c>
      <c r="D10" s="2"/>
      <c r="E10" s="71"/>
      <c r="F10" s="71"/>
      <c r="G10" s="71"/>
      <c r="H10" s="71">
        <f>SUM(H2:H9)</f>
        <v>-70</v>
      </c>
      <c r="I10" s="71"/>
      <c r="J10" s="71" t="s">
        <v>13</v>
      </c>
    </row>
    <row r="11" spans="1:9" ht="18.75">
      <c r="A11" s="162">
        <f>'التقرير اليومي'!Q62</f>
        <v>253.87</v>
      </c>
      <c r="B11" s="160" t="s">
        <v>53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اليومي'!R62</f>
        <v>210</v>
      </c>
      <c r="B12" s="160" t="s">
        <v>54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اليومي'!K62</f>
        <v>48517.33</v>
      </c>
      <c r="B13" s="160" t="s">
        <v>55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اليومي'!M62</f>
        <v>3453.78</v>
      </c>
      <c r="B14" s="160" t="s">
        <v>56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f>'التقرير اليومي'!N62</f>
        <v>6600</v>
      </c>
      <c r="B15" s="160" t="s">
        <v>57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اليومي'!O62</f>
        <v>5006.37</v>
      </c>
      <c r="B16" s="160" t="s">
        <v>58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اليومي'!J62</f>
        <v>-39424.11</v>
      </c>
      <c r="B17" s="160" t="s">
        <v>59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اليومي'!L62</f>
        <v>69603</v>
      </c>
      <c r="B18" s="160" t="s">
        <v>60</v>
      </c>
      <c r="C18" s="161">
        <v>102028</v>
      </c>
    </row>
    <row r="19" spans="1:3" ht="23.25" customHeight="1">
      <c r="A19" s="162">
        <f>'التقرير اليومي'!S62</f>
        <v>-8.45</v>
      </c>
      <c r="B19" s="163" t="s">
        <v>74</v>
      </c>
      <c r="C19" s="164">
        <v>102029</v>
      </c>
    </row>
    <row r="20" spans="1:3" ht="23.25" customHeight="1">
      <c r="A20" s="162">
        <f>'التقرير اليومي'!N62</f>
        <v>6600</v>
      </c>
      <c r="B20" s="163" t="s">
        <v>90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107372.7255</v>
      </c>
      <c r="B21" s="166" t="s">
        <v>62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1" sqref="M1:O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19" t="s">
        <v>10</v>
      </c>
      <c r="E1" s="220"/>
      <c r="F1" s="221"/>
      <c r="G1" s="222" t="s">
        <v>66</v>
      </c>
      <c r="H1" s="223"/>
      <c r="I1" s="224"/>
      <c r="J1" s="225" t="s">
        <v>42</v>
      </c>
      <c r="K1" s="226"/>
      <c r="L1" s="226"/>
      <c r="M1" s="98" t="s">
        <v>5</v>
      </c>
      <c r="N1" s="98" t="s">
        <v>6</v>
      </c>
      <c r="O1" s="98" t="s">
        <v>7</v>
      </c>
    </row>
    <row r="2" spans="1:15" ht="15">
      <c r="A2" s="99">
        <v>1157</v>
      </c>
      <c r="B2" s="100">
        <v>11355</v>
      </c>
      <c r="C2" s="117"/>
      <c r="D2" s="101">
        <f>E2*F2</f>
        <v>600</v>
      </c>
      <c r="E2" s="102">
        <v>3</v>
      </c>
      <c r="F2" s="103">
        <v>200</v>
      </c>
      <c r="G2" s="104">
        <f>H2*I2</f>
        <v>4600</v>
      </c>
      <c r="H2" s="102">
        <v>23</v>
      </c>
      <c r="I2" s="105">
        <v>200</v>
      </c>
      <c r="J2" s="106">
        <f>K2*L2</f>
        <v>1200</v>
      </c>
      <c r="K2" s="102">
        <v>6</v>
      </c>
      <c r="L2" s="107">
        <v>200</v>
      </c>
      <c r="M2" s="98">
        <f>N2*O2</f>
        <v>6400</v>
      </c>
      <c r="N2" s="98">
        <f>K2+H2+E2</f>
        <v>32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400</v>
      </c>
      <c r="E3" s="102">
        <v>4</v>
      </c>
      <c r="F3" s="103">
        <v>100</v>
      </c>
      <c r="G3" s="104">
        <f aca="true" t="shared" si="1" ref="G3:G9">H3*I3</f>
        <v>4500</v>
      </c>
      <c r="H3" s="102">
        <v>45</v>
      </c>
      <c r="I3" s="105">
        <v>100</v>
      </c>
      <c r="J3" s="106">
        <f aca="true" t="shared" si="2" ref="J3:J9">K3*L3</f>
        <v>0</v>
      </c>
      <c r="K3" s="102"/>
      <c r="L3" s="107">
        <v>100</v>
      </c>
      <c r="M3" s="98">
        <f aca="true" t="shared" si="3" ref="M3:M9">N3*O3</f>
        <v>4900</v>
      </c>
      <c r="N3" s="98">
        <f aca="true" t="shared" si="4" ref="N3:N9">K3+H3+E3</f>
        <v>49</v>
      </c>
      <c r="O3" s="98">
        <v>100</v>
      </c>
    </row>
    <row r="4" spans="1:15" ht="15">
      <c r="A4" s="99"/>
      <c r="B4" s="100"/>
      <c r="C4" s="117"/>
      <c r="D4" s="101">
        <f t="shared" si="0"/>
        <v>50</v>
      </c>
      <c r="E4" s="102">
        <v>1</v>
      </c>
      <c r="F4" s="103">
        <v>50</v>
      </c>
      <c r="G4" s="104">
        <f t="shared" si="1"/>
        <v>3100</v>
      </c>
      <c r="H4" s="102">
        <v>62</v>
      </c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3150</v>
      </c>
      <c r="N4" s="98">
        <f t="shared" si="4"/>
        <v>63</v>
      </c>
      <c r="O4" s="98">
        <v>50</v>
      </c>
    </row>
    <row r="5" spans="1:15" ht="15">
      <c r="A5" s="104">
        <f>SUM(A2:A4)</f>
        <v>1157</v>
      </c>
      <c r="B5" s="105">
        <f>SUM(B2:B4)</f>
        <v>11355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9"/>
      <c r="B6" s="169">
        <v>1064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8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6</v>
      </c>
      <c r="K9" s="102">
        <v>6</v>
      </c>
      <c r="L9" s="107">
        <v>1</v>
      </c>
      <c r="M9" s="98">
        <f t="shared" si="3"/>
        <v>6</v>
      </c>
      <c r="N9" s="98">
        <f t="shared" si="4"/>
        <v>6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1064</v>
      </c>
      <c r="C11" s="109">
        <f>SUM(C2:C10)</f>
        <v>0</v>
      </c>
      <c r="D11" s="110">
        <f>SUM(D2:D10)</f>
        <v>1050</v>
      </c>
      <c r="E11" s="227" t="s">
        <v>13</v>
      </c>
      <c r="F11" s="228"/>
      <c r="G11" s="111">
        <f>SUM(G2:G10)</f>
        <v>12200</v>
      </c>
      <c r="H11" s="229" t="s">
        <v>13</v>
      </c>
      <c r="I11" s="230"/>
      <c r="J11" s="112">
        <f>SUM(J2:J10)</f>
        <v>1206</v>
      </c>
      <c r="K11" s="231" t="s">
        <v>13</v>
      </c>
      <c r="L11" s="232"/>
      <c r="M11" s="113">
        <f>SUM(M2:M10)</f>
        <v>14456</v>
      </c>
      <c r="N11" s="205" t="s">
        <v>13</v>
      </c>
      <c r="O11" s="206"/>
    </row>
    <row r="12" spans="1:15" ht="15">
      <c r="A12" s="7"/>
      <c r="B12" s="7"/>
      <c r="C12" s="7"/>
      <c r="D12" s="113">
        <f>A11+A5</f>
        <v>1157</v>
      </c>
      <c r="E12" s="205" t="s">
        <v>67</v>
      </c>
      <c r="F12" s="206"/>
      <c r="G12" s="114">
        <f>B11+B5</f>
        <v>12419</v>
      </c>
      <c r="H12" s="213" t="s">
        <v>67</v>
      </c>
      <c r="I12" s="214"/>
      <c r="J12" s="115">
        <f>'التقرير اليومي'!D62</f>
        <v>0</v>
      </c>
      <c r="K12" s="203" t="s">
        <v>67</v>
      </c>
      <c r="L12" s="215"/>
      <c r="M12" s="216" t="s">
        <v>68</v>
      </c>
      <c r="N12" s="217"/>
      <c r="O12" s="218"/>
    </row>
    <row r="13" spans="1:15" ht="15">
      <c r="A13" s="7"/>
      <c r="B13" s="7"/>
      <c r="C13" s="7"/>
      <c r="D13" s="113">
        <f>D11-D12</f>
        <v>-107</v>
      </c>
      <c r="E13" s="205" t="s">
        <v>8</v>
      </c>
      <c r="F13" s="206"/>
      <c r="G13" s="114">
        <f>G11-G12</f>
        <v>-219</v>
      </c>
      <c r="H13" s="213" t="s">
        <v>8</v>
      </c>
      <c r="I13" s="214"/>
      <c r="J13" s="115">
        <f>J11-J12</f>
        <v>1206</v>
      </c>
      <c r="K13" s="203" t="s">
        <v>8</v>
      </c>
      <c r="L13" s="215"/>
      <c r="M13" s="116">
        <f>'التقرير اليومي'!D62</f>
        <v>0</v>
      </c>
      <c r="N13" s="154" t="s">
        <v>75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اليومي'!E62-الجرد!M16</f>
        <v>-6600</v>
      </c>
      <c r="N14" s="154" t="s">
        <v>76</v>
      </c>
      <c r="O14" s="116">
        <v>3</v>
      </c>
    </row>
    <row r="15" spans="1:15" ht="15">
      <c r="A15" s="115">
        <f>'التقرير اليومي'!D62</f>
        <v>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77</v>
      </c>
      <c r="O15" s="116">
        <v>4</v>
      </c>
    </row>
    <row r="16" spans="1:15" ht="15">
      <c r="A16" s="115">
        <f>'التقرير اليومي'!E62</f>
        <v>0</v>
      </c>
      <c r="B16" s="115" t="s">
        <v>18</v>
      </c>
      <c r="C16" s="115">
        <f>B5+A5-A16</f>
        <v>12512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6600</v>
      </c>
      <c r="N16" s="116" t="s">
        <v>88</v>
      </c>
      <c r="O16" s="173">
        <v>12</v>
      </c>
    </row>
    <row r="17" spans="1:15" ht="15">
      <c r="A17" s="115">
        <f>'التقرير اليومي'!F62</f>
        <v>0</v>
      </c>
      <c r="B17" s="115" t="s">
        <v>19</v>
      </c>
      <c r="C17" s="115">
        <f>B11+A11-A17</f>
        <v>1064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0</v>
      </c>
      <c r="N17" s="205" t="s">
        <v>13</v>
      </c>
      <c r="O17" s="206"/>
    </row>
    <row r="18" spans="1:15" ht="15">
      <c r="A18" s="115">
        <f>SUM(A15:A17)</f>
        <v>0</v>
      </c>
      <c r="B18" s="203" t="s">
        <v>13</v>
      </c>
      <c r="C18" s="204"/>
      <c r="D18" s="7"/>
      <c r="E18" s="7"/>
      <c r="F18" s="7"/>
      <c r="G18" s="7"/>
      <c r="H18" s="7"/>
      <c r="I18" s="7"/>
      <c r="J18" s="7"/>
      <c r="K18" s="7"/>
      <c r="L18" s="7"/>
      <c r="M18" s="116">
        <f>I31</f>
        <v>310</v>
      </c>
      <c r="N18" s="116" t="s">
        <v>44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12"/>
      <c r="J19" s="212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71</v>
      </c>
      <c r="L20" s="7"/>
      <c r="M20" s="113">
        <f>M11-M17</f>
        <v>14456</v>
      </c>
      <c r="N20" s="205" t="s">
        <v>64</v>
      </c>
      <c r="O20" s="206"/>
    </row>
    <row r="25" ht="13.5" thickBot="1"/>
    <row r="26" spans="9:15" ht="15.75" thickBot="1">
      <c r="I26" s="88">
        <f>K26*J26</f>
        <v>300</v>
      </c>
      <c r="J26" s="89">
        <v>6</v>
      </c>
      <c r="K26" s="90">
        <v>50</v>
      </c>
      <c r="M26" s="114" t="s">
        <v>5</v>
      </c>
      <c r="N26" s="114" t="s">
        <v>69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10</v>
      </c>
      <c r="J28" s="91">
        <v>1</v>
      </c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310</v>
      </c>
      <c r="J31" s="211" t="s">
        <v>13</v>
      </c>
      <c r="K31" s="210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281.246</v>
      </c>
      <c r="J32" s="207" t="s">
        <v>11</v>
      </c>
      <c r="K32" s="208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28.75400000000002</v>
      </c>
      <c r="J33" s="209" t="s">
        <v>8</v>
      </c>
      <c r="K33" s="210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665</v>
      </c>
      <c r="N34" s="102">
        <v>665</v>
      </c>
      <c r="O34" s="114">
        <v>1</v>
      </c>
    </row>
    <row r="35" spans="13:15" ht="15">
      <c r="M35" s="114">
        <f>N35*5.4</f>
        <v>0</v>
      </c>
      <c r="N35" s="102"/>
      <c r="O35" s="114" t="s">
        <v>2</v>
      </c>
    </row>
    <row r="36" spans="6:15" ht="15.75" thickBot="1">
      <c r="F36" t="s">
        <v>71</v>
      </c>
      <c r="M36" s="115">
        <f>SUM(M27:M35)</f>
        <v>665</v>
      </c>
      <c r="N36" s="203" t="s">
        <v>70</v>
      </c>
      <c r="O36" s="204"/>
    </row>
    <row r="37" spans="11:15" ht="15.75" thickBot="1">
      <c r="K37" s="122">
        <v>-1400</v>
      </c>
      <c r="M37" s="115">
        <f>الديوان!A2+الديوان!A3*5.25+الديوان!A5+الديوان!A6+الديوان!A8+الديوان!A4*4</f>
        <v>3450.5415</v>
      </c>
      <c r="N37" s="203" t="s">
        <v>67</v>
      </c>
      <c r="O37" s="204"/>
    </row>
    <row r="38" spans="13:15" ht="15">
      <c r="M38" s="115">
        <f>M36-M37</f>
        <v>-2785.5415</v>
      </c>
      <c r="N38" s="203" t="s">
        <v>8</v>
      </c>
      <c r="O38" s="204"/>
    </row>
  </sheetData>
  <sheetProtection/>
  <mergeCells count="24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2017-05-20T08:04:46Z</cp:lastPrinted>
  <dcterms:created xsi:type="dcterms:W3CDTF">2012-05-27T06:24:35Z</dcterms:created>
  <dcterms:modified xsi:type="dcterms:W3CDTF">2017-05-21T05:23:37Z</dcterms:modified>
  <cp:category/>
  <cp:version/>
  <cp:contentType/>
  <cp:contentStatus/>
</cp:coreProperties>
</file>