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25" windowHeight="5565" tabRatio="362" activeTab="0"/>
  </bookViews>
  <sheets>
    <sheet name="التقرير اليومي" sheetId="1" r:id="rId1"/>
    <sheet name="ورقة3" sheetId="2" state="hidden" r:id="rId2"/>
    <sheet name="Sheet1" sheetId="3" state="hidden" r:id="rId3"/>
    <sheet name="Sheet2" sheetId="4" state="hidden" r:id="rId4"/>
    <sheet name="Sheet3" sheetId="5" state="hidden" r:id="rId5"/>
    <sheet name="Sheet4" sheetId="6" state="hidden" r:id="rId6"/>
    <sheet name="Sheet5" sheetId="7" state="hidden" r:id="rId7"/>
    <sheet name="Sheet6" sheetId="8" state="hidden" r:id="rId8"/>
    <sheet name="Sheet7" sheetId="9" state="hidden" r:id="rId9"/>
    <sheet name="الديوان" sheetId="10" r:id="rId10"/>
    <sheet name="الجرد" sheetId="11" r:id="rId11"/>
  </sheets>
  <definedNames>
    <definedName name="_xlnm.Print_Area" localSheetId="0">'التقرير اليومي'!$A$1:$R$63</definedName>
    <definedName name="_xlnm.Print_Area" localSheetId="10">'الجرد'!$M$1:$O$17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H63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O63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P63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<sst xmlns="http://schemas.openxmlformats.org/spreadsheetml/2006/main" count="137" uniqueCount="96">
  <si>
    <t>البيان</t>
  </si>
  <si>
    <t>دولار</t>
  </si>
  <si>
    <t>دينار</t>
  </si>
  <si>
    <t>.</t>
  </si>
  <si>
    <t>شيقل</t>
  </si>
  <si>
    <t>المبلغ</t>
  </si>
  <si>
    <t>العدد</t>
  </si>
  <si>
    <t>الفئة</t>
  </si>
  <si>
    <t>الفرق</t>
  </si>
  <si>
    <t>ماجد</t>
  </si>
  <si>
    <t>محمد ياسين</t>
  </si>
  <si>
    <t>الدفتري</t>
  </si>
  <si>
    <t>الشيكات</t>
  </si>
  <si>
    <t>المجموع</t>
  </si>
  <si>
    <t>شيكات</t>
  </si>
  <si>
    <t>الاسم</t>
  </si>
  <si>
    <t>الرقم</t>
  </si>
  <si>
    <t>الرئيسي</t>
  </si>
  <si>
    <t>الكهرباء</t>
  </si>
  <si>
    <t>المياه</t>
  </si>
  <si>
    <t xml:space="preserve">القاهرة عمان </t>
  </si>
  <si>
    <t>البنوك / فلسطين المحدود والقاهرة عمان</t>
  </si>
  <si>
    <t>رصيد اول اليوم</t>
  </si>
  <si>
    <t>بيان الايرادات والمصروفات</t>
  </si>
  <si>
    <t>الايرادات</t>
  </si>
  <si>
    <t>المصروفات</t>
  </si>
  <si>
    <t>اجمالي الايرادات</t>
  </si>
  <si>
    <t>فلسطين</t>
  </si>
  <si>
    <t>اجمالي المصروفات</t>
  </si>
  <si>
    <t>رصيد اخر اليوم</t>
  </si>
  <si>
    <t>النفايات</t>
  </si>
  <si>
    <t>ايمن صالح حسن شيخ ابراهيم</t>
  </si>
  <si>
    <t>التوقيع :-</t>
  </si>
  <si>
    <t>الصندوق / النقدي</t>
  </si>
  <si>
    <t xml:space="preserve">     </t>
  </si>
  <si>
    <t xml:space="preserve">كشف الايرادات والمصروفات اليومية لبلدية كفرراعي                                                                                                                     الخميس 27 . 8 . 2015                                                                                                    </t>
  </si>
  <si>
    <t>النثريات</t>
  </si>
  <si>
    <t>اسم الحساب</t>
  </si>
  <si>
    <t>صندوق النثريات</t>
  </si>
  <si>
    <t>ج . الكهرباء</t>
  </si>
  <si>
    <t>اجمالي القيود</t>
  </si>
  <si>
    <t>التقاعد</t>
  </si>
  <si>
    <t>ايمن</t>
  </si>
  <si>
    <t>يورو</t>
  </si>
  <si>
    <t>الدينار</t>
  </si>
  <si>
    <t>ر- مياه</t>
  </si>
  <si>
    <t>الصندوق الرئيسي - دينار</t>
  </si>
  <si>
    <t>الصندوق الرئيسي - شيقل</t>
  </si>
  <si>
    <t>صندوق حباية الكهرباء</t>
  </si>
  <si>
    <t>صندوق جباية المياه</t>
  </si>
  <si>
    <t>صندوق المياه الرئيسي</t>
  </si>
  <si>
    <t>بنك فلسطين جاري تشغيلي - شيقل</t>
  </si>
  <si>
    <t>بنك فلسطين جاري تشغيلي - دينار</t>
  </si>
  <si>
    <t>بنك فلسطين جاري تشغيلي - دولار</t>
  </si>
  <si>
    <t>بنك فلسطين جاري تشغيلي - يورو</t>
  </si>
  <si>
    <t>جاري بنك فلسطين مياه - شيقل</t>
  </si>
  <si>
    <t>جاري بنك فلسطين نفايات - شيقل</t>
  </si>
  <si>
    <t>جاري بنك فلسطين تاثيث مبنى - شيقل</t>
  </si>
  <si>
    <t>جاري بنك القاهرة عمان - شيقل</t>
  </si>
  <si>
    <t>جاري بنك فلسطين كهرباء - شيقل</t>
  </si>
  <si>
    <t>جاري بنك فلسطين تقاعد - شيقل</t>
  </si>
  <si>
    <t>الرصيد</t>
  </si>
  <si>
    <t>الارصدة الاجمالية</t>
  </si>
  <si>
    <t>التاريخ</t>
  </si>
  <si>
    <t>الباقي</t>
  </si>
  <si>
    <t xml:space="preserve">دينار </t>
  </si>
  <si>
    <t>ماجد عبد الحق</t>
  </si>
  <si>
    <t>الرصيد الدفتري</t>
  </si>
  <si>
    <t>بلدية كفرراعي - 354380</t>
  </si>
  <si>
    <t xml:space="preserve">العدد </t>
  </si>
  <si>
    <t>الرصيد الفعلي</t>
  </si>
  <si>
    <t xml:space="preserve"> </t>
  </si>
  <si>
    <t>الصندوق الرئيسي - دولار</t>
  </si>
  <si>
    <t>يورو . ص .ب</t>
  </si>
  <si>
    <t>بنك فلسطين يورو - ص . ب</t>
  </si>
  <si>
    <t xml:space="preserve"> الرئيسي</t>
  </si>
  <si>
    <t xml:space="preserve">الكهرباء  </t>
  </si>
  <si>
    <t xml:space="preserve">المياه </t>
  </si>
  <si>
    <t>من حساب جباية الكهرباء البنك حساب البنك كهرباء</t>
  </si>
  <si>
    <t>من حساب صندوق المياه الرئيسي الى حساب البنك مياه</t>
  </si>
  <si>
    <t>مبيعات مياه</t>
  </si>
  <si>
    <t xml:space="preserve">مبيعات كهرباء </t>
  </si>
  <si>
    <t>من صندوق الدينار الى البنك دينار</t>
  </si>
  <si>
    <t>من حساب الصندوق الرئيسي الى البنك الرئيسي</t>
  </si>
  <si>
    <t>المعارف</t>
  </si>
  <si>
    <t>بنك فلسطين - معارف</t>
  </si>
  <si>
    <t xml:space="preserve">  </t>
  </si>
  <si>
    <t>اشتراك مياه - محمد خيري احمد شيخ ابراهيم</t>
  </si>
  <si>
    <t>ثمن كرت عداد كهرباء مسبق الدفع - محمد ماجد جميل شيخ ابراهيم</t>
  </si>
  <si>
    <t>2017 . 06. 1</t>
  </si>
  <si>
    <t>اثمان زيوت صيانة التركتور الاحمر - محلات المجد لقطع الغيار</t>
  </si>
  <si>
    <t xml:space="preserve">محروقات تنقل الموظف عاطف ملحم  بسيارتة الخاصة - محطة كفرراعي للمحروقات </t>
  </si>
  <si>
    <t>تنقلات الى جنين مرافب الصحة - شهر 5 .2017 - خيري فتحي سعيد يحيى</t>
  </si>
  <si>
    <t>اجور اعمال مساحية - مكتب جرار الهندسي</t>
  </si>
  <si>
    <t>اجور استخدام باجر - حفريات خالد رداد</t>
  </si>
  <si>
    <t>من حساب جباية الكهرباء البنك حساب البنك معلارف</t>
  </si>
</sst>
</file>

<file path=xl/styles.xml><?xml version="1.0" encoding="utf-8"?>
<styleSheet xmlns="http://schemas.openxmlformats.org/spreadsheetml/2006/main">
  <numFmts count="3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_);[Red]\(0.00\)"/>
    <numFmt numFmtId="174" formatCode="0_);[Red]\(0\)"/>
    <numFmt numFmtId="175" formatCode="0.000_);[Red]\(0.000\)"/>
    <numFmt numFmtId="176" formatCode="#,##0.000"/>
    <numFmt numFmtId="177" formatCode="#,##0.000_);[Red]\(#,##0.000\)"/>
    <numFmt numFmtId="178" formatCode="[$-409]dddd\,\ mmmm\ dd\,\ yyyy"/>
    <numFmt numFmtId="179" formatCode="[$-409]h:mm:ss\ AM/PM"/>
    <numFmt numFmtId="180" formatCode="[$-401]dd\ mmmm\,\ yyyy"/>
    <numFmt numFmtId="181" formatCode="[$-401]hh:mm:ss\ AM/PM"/>
    <numFmt numFmtId="182" formatCode="#,##0_ ;[Red]\-#,##0\ "/>
    <numFmt numFmtId="183" formatCode="[$-1000000]00000"/>
    <numFmt numFmtId="184" formatCode="0_ ;[Red]\-0\ "/>
    <numFmt numFmtId="185" formatCode="0.000_ ;[Red]\-0.000\ "/>
    <numFmt numFmtId="186" formatCode="#,##0.000_ ;[Red]\-#,##0.000\ "/>
    <numFmt numFmtId="187" formatCode="0.00_ ;[Red]\-0.00\ "/>
    <numFmt numFmtId="188" formatCode="#,##0.00_ ;[Red]\-#,##0.00\ "/>
    <numFmt numFmtId="189" formatCode="#,##0.0_ ;[Red]\-#,##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16"/>
      <name val="Arial Black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 Black"/>
      <family val="2"/>
    </font>
    <font>
      <b/>
      <sz val="10"/>
      <color indexed="9"/>
      <name val="Arial Black"/>
      <family val="2"/>
    </font>
    <font>
      <b/>
      <sz val="10"/>
      <color indexed="56"/>
      <name val="Arial Black"/>
      <family val="2"/>
    </font>
    <font>
      <b/>
      <sz val="10"/>
      <color indexed="9"/>
      <name val="Arial"/>
      <family val="2"/>
    </font>
    <font>
      <b/>
      <sz val="12"/>
      <color indexed="9"/>
      <name val="Arial Black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 Black"/>
      <family val="2"/>
    </font>
    <font>
      <b/>
      <sz val="11"/>
      <color indexed="9"/>
      <name val="Arial Black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 Black"/>
      <family val="2"/>
    </font>
    <font>
      <b/>
      <sz val="10"/>
      <color theme="0"/>
      <name val="Arial Black"/>
      <family val="2"/>
    </font>
    <font>
      <b/>
      <sz val="10"/>
      <color theme="3"/>
      <name val="Arial Black"/>
      <family val="2"/>
    </font>
    <font>
      <b/>
      <sz val="10"/>
      <color theme="0"/>
      <name val="Arial"/>
      <family val="2"/>
    </font>
    <font>
      <b/>
      <sz val="12"/>
      <color theme="0"/>
      <name val="Arial Black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 Black"/>
      <family val="2"/>
    </font>
    <font>
      <b/>
      <sz val="11"/>
      <color theme="0"/>
      <name val="Arial Black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86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188" fontId="7" fillId="0" borderId="12" xfId="0" applyNumberFormat="1" applyFont="1" applyBorder="1" applyAlignment="1">
      <alignment horizontal="center" vertical="center"/>
    </xf>
    <xf numFmtId="188" fontId="7" fillId="0" borderId="11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/>
    </xf>
    <xf numFmtId="182" fontId="7" fillId="0" borderId="15" xfId="0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88" fontId="7" fillId="0" borderId="15" xfId="0" applyNumberFormat="1" applyFont="1" applyBorder="1" applyAlignment="1">
      <alignment horizontal="center" vertical="center"/>
    </xf>
    <xf numFmtId="188" fontId="7" fillId="0" borderId="14" xfId="0" applyNumberFormat="1" applyFont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/>
    </xf>
    <xf numFmtId="186" fontId="7" fillId="0" borderId="12" xfId="0" applyNumberFormat="1" applyFont="1" applyFill="1" applyBorder="1" applyAlignment="1">
      <alignment horizontal="center" vertical="center"/>
    </xf>
    <xf numFmtId="188" fontId="7" fillId="0" borderId="11" xfId="0" applyNumberFormat="1" applyFont="1" applyFill="1" applyBorder="1" applyAlignment="1">
      <alignment horizontal="center" vertical="center"/>
    </xf>
    <xf numFmtId="188" fontId="7" fillId="0" borderId="12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5" fillId="35" borderId="16" xfId="0" applyFont="1" applyFill="1" applyBorder="1" applyAlignment="1">
      <alignment horizontal="center" vertical="center"/>
    </xf>
    <xf numFmtId="0" fontId="54" fillId="36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182" fontId="7" fillId="35" borderId="16" xfId="0" applyNumberFormat="1" applyFont="1" applyFill="1" applyBorder="1" applyAlignment="1">
      <alignment horizontal="center" vertical="center"/>
    </xf>
    <xf numFmtId="182" fontId="7" fillId="35" borderId="17" xfId="0" applyNumberFormat="1" applyFont="1" applyFill="1" applyBorder="1" applyAlignment="1">
      <alignment horizontal="center" vertical="center"/>
    </xf>
    <xf numFmtId="182" fontId="7" fillId="35" borderId="18" xfId="0" applyNumberFormat="1" applyFont="1" applyFill="1" applyBorder="1" applyAlignment="1">
      <alignment horizontal="center" vertical="center"/>
    </xf>
    <xf numFmtId="186" fontId="7" fillId="35" borderId="17" xfId="0" applyNumberFormat="1" applyFont="1" applyFill="1" applyBorder="1" applyAlignment="1">
      <alignment horizontal="center" vertical="center"/>
    </xf>
    <xf numFmtId="188" fontId="7" fillId="35" borderId="19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/>
    </xf>
    <xf numFmtId="0" fontId="54" fillId="35" borderId="20" xfId="0" applyFont="1" applyFill="1" applyBorder="1" applyAlignment="1">
      <alignment horizontal="center" vertical="center"/>
    </xf>
    <xf numFmtId="188" fontId="54" fillId="35" borderId="2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188" fontId="7" fillId="0" borderId="21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7" fillId="0" borderId="13" xfId="0" applyNumberFormat="1" applyFont="1" applyBorder="1" applyAlignment="1">
      <alignment horizontal="center" vertical="center"/>
    </xf>
    <xf numFmtId="188" fontId="7" fillId="35" borderId="16" xfId="0" applyNumberFormat="1" applyFont="1" applyFill="1" applyBorder="1" applyAlignment="1">
      <alignment horizontal="center" vertical="center"/>
    </xf>
    <xf numFmtId="0" fontId="54" fillId="35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5" fillId="37" borderId="23" xfId="0" applyFont="1" applyFill="1" applyBorder="1" applyAlignment="1">
      <alignment horizontal="center" vertical="center"/>
    </xf>
    <xf numFmtId="0" fontId="54" fillId="37" borderId="24" xfId="0" applyFont="1" applyFill="1" applyBorder="1" applyAlignment="1">
      <alignment horizontal="center" vertical="center"/>
    </xf>
    <xf numFmtId="0" fontId="54" fillId="37" borderId="20" xfId="0" applyFont="1" applyFill="1" applyBorder="1" applyAlignment="1">
      <alignment horizontal="center" vertical="center"/>
    </xf>
    <xf numFmtId="182" fontId="54" fillId="37" borderId="25" xfId="0" applyNumberFormat="1" applyFont="1" applyFill="1" applyBorder="1" applyAlignment="1">
      <alignment horizontal="center" vertical="center"/>
    </xf>
    <xf numFmtId="182" fontId="54" fillId="37" borderId="26" xfId="0" applyNumberFormat="1" applyFont="1" applyFill="1" applyBorder="1" applyAlignment="1">
      <alignment horizontal="center" vertical="center"/>
    </xf>
    <xf numFmtId="188" fontId="54" fillId="37" borderId="20" xfId="0" applyNumberFormat="1" applyFont="1" applyFill="1" applyBorder="1" applyAlignment="1">
      <alignment horizontal="center" vertical="center"/>
    </xf>
    <xf numFmtId="188" fontId="54" fillId="37" borderId="26" xfId="0" applyNumberFormat="1" applyFont="1" applyFill="1" applyBorder="1" applyAlignment="1">
      <alignment horizontal="center" vertical="center"/>
    </xf>
    <xf numFmtId="188" fontId="54" fillId="37" borderId="27" xfId="0" applyNumberFormat="1" applyFont="1" applyFill="1" applyBorder="1" applyAlignment="1">
      <alignment horizontal="center" vertical="center"/>
    </xf>
    <xf numFmtId="188" fontId="54" fillId="37" borderId="23" xfId="0" applyNumberFormat="1" applyFont="1" applyFill="1" applyBorder="1" applyAlignment="1">
      <alignment horizontal="center" vertical="center"/>
    </xf>
    <xf numFmtId="186" fontId="54" fillId="37" borderId="25" xfId="0" applyNumberFormat="1" applyFont="1" applyFill="1" applyBorder="1" applyAlignment="1">
      <alignment horizontal="center" vertical="center"/>
    </xf>
    <xf numFmtId="0" fontId="54" fillId="34" borderId="28" xfId="0" applyFont="1" applyFill="1" applyBorder="1" applyAlignment="1">
      <alignment horizontal="center" vertical="center"/>
    </xf>
    <xf numFmtId="188" fontId="54" fillId="34" borderId="28" xfId="0" applyNumberFormat="1" applyFont="1" applyFill="1" applyBorder="1" applyAlignment="1">
      <alignment horizontal="center" vertical="center"/>
    </xf>
    <xf numFmtId="0" fontId="54" fillId="34" borderId="29" xfId="0" applyFont="1" applyFill="1" applyBorder="1" applyAlignment="1">
      <alignment horizontal="center" vertical="center"/>
    </xf>
    <xf numFmtId="0" fontId="54" fillId="34" borderId="17" xfId="0" applyFont="1" applyFill="1" applyBorder="1" applyAlignment="1">
      <alignment horizontal="center" vertical="center"/>
    </xf>
    <xf numFmtId="182" fontId="54" fillId="34" borderId="17" xfId="0" applyNumberFormat="1" applyFont="1" applyFill="1" applyBorder="1" applyAlignment="1">
      <alignment horizontal="center" vertical="center"/>
    </xf>
    <xf numFmtId="186" fontId="54" fillId="34" borderId="19" xfId="0" applyNumberFormat="1" applyFont="1" applyFill="1" applyBorder="1" applyAlignment="1">
      <alignment horizontal="center" vertical="center"/>
    </xf>
    <xf numFmtId="188" fontId="54" fillId="34" borderId="17" xfId="0" applyNumberFormat="1" applyFont="1" applyFill="1" applyBorder="1" applyAlignment="1">
      <alignment horizontal="center" vertical="center"/>
    </xf>
    <xf numFmtId="188" fontId="54" fillId="34" borderId="19" xfId="0" applyNumberFormat="1" applyFont="1" applyFill="1" applyBorder="1" applyAlignment="1">
      <alignment horizontal="center" vertical="center"/>
    </xf>
    <xf numFmtId="186" fontId="54" fillId="34" borderId="17" xfId="0" applyNumberFormat="1" applyFont="1" applyFill="1" applyBorder="1" applyAlignment="1">
      <alignment horizontal="center" vertical="center"/>
    </xf>
    <xf numFmtId="0" fontId="55" fillId="34" borderId="30" xfId="0" applyFont="1" applyFill="1" applyBorder="1" applyAlignment="1">
      <alignment horizontal="center" vertical="center"/>
    </xf>
    <xf numFmtId="0" fontId="55" fillId="34" borderId="31" xfId="0" applyFont="1" applyFill="1" applyBorder="1" applyAlignment="1">
      <alignment horizontal="center" vertical="center"/>
    </xf>
    <xf numFmtId="0" fontId="55" fillId="34" borderId="32" xfId="0" applyFont="1" applyFill="1" applyBorder="1" applyAlignment="1">
      <alignment horizontal="center" vertical="center"/>
    </xf>
    <xf numFmtId="182" fontId="6" fillId="38" borderId="33" xfId="0" applyNumberFormat="1" applyFont="1" applyFill="1" applyBorder="1" applyAlignment="1">
      <alignment horizontal="center" vertical="center"/>
    </xf>
    <xf numFmtId="182" fontId="55" fillId="34" borderId="33" xfId="0" applyNumberFormat="1" applyFont="1" applyFill="1" applyBorder="1" applyAlignment="1">
      <alignment horizontal="center" vertical="center"/>
    </xf>
    <xf numFmtId="182" fontId="56" fillId="38" borderId="33" xfId="0" applyNumberFormat="1" applyFont="1" applyFill="1" applyBorder="1" applyAlignment="1">
      <alignment horizontal="center" vertical="center"/>
    </xf>
    <xf numFmtId="186" fontId="55" fillId="39" borderId="17" xfId="0" applyNumberFormat="1" applyFont="1" applyFill="1" applyBorder="1" applyAlignment="1">
      <alignment horizontal="center" vertical="center"/>
    </xf>
    <xf numFmtId="188" fontId="55" fillId="39" borderId="16" xfId="0" applyNumberFormat="1" applyFont="1" applyFill="1" applyBorder="1" applyAlignment="1">
      <alignment horizontal="center" vertical="center"/>
    </xf>
    <xf numFmtId="182" fontId="55" fillId="39" borderId="20" xfId="0" applyNumberFormat="1" applyFont="1" applyFill="1" applyBorder="1" applyAlignment="1">
      <alignment horizontal="center" vertical="center"/>
    </xf>
    <xf numFmtId="182" fontId="54" fillId="39" borderId="34" xfId="0" applyNumberFormat="1" applyFont="1" applyFill="1" applyBorder="1" applyAlignment="1">
      <alignment horizontal="center" vertical="center"/>
    </xf>
    <xf numFmtId="0" fontId="57" fillId="39" borderId="20" xfId="0" applyFont="1" applyFill="1" applyBorder="1" applyAlignment="1">
      <alignment horizontal="center" vertical="center"/>
    </xf>
    <xf numFmtId="188" fontId="55" fillId="39" borderId="0" xfId="0" applyNumberFormat="1" applyFont="1" applyFill="1" applyBorder="1" applyAlignment="1">
      <alignment horizontal="center" vertical="center"/>
    </xf>
    <xf numFmtId="188" fontId="55" fillId="39" borderId="35" xfId="0" applyNumberFormat="1" applyFont="1" applyFill="1" applyBorder="1" applyAlignment="1">
      <alignment horizontal="center" vertical="center"/>
    </xf>
    <xf numFmtId="188" fontId="55" fillId="39" borderId="20" xfId="0" applyNumberFormat="1" applyFont="1" applyFill="1" applyBorder="1" applyAlignment="1">
      <alignment horizontal="center" vertical="center"/>
    </xf>
    <xf numFmtId="188" fontId="55" fillId="39" borderId="12" xfId="0" applyNumberFormat="1" applyFont="1" applyFill="1" applyBorder="1" applyAlignment="1">
      <alignment horizontal="center" vertical="center"/>
    </xf>
    <xf numFmtId="186" fontId="55" fillId="39" borderId="11" xfId="0" applyNumberFormat="1" applyFont="1" applyFill="1" applyBorder="1" applyAlignment="1">
      <alignment horizontal="center" vertical="center"/>
    </xf>
    <xf numFmtId="188" fontId="55" fillId="39" borderId="10" xfId="0" applyNumberFormat="1" applyFont="1" applyFill="1" applyBorder="1" applyAlignment="1">
      <alignment horizontal="center" vertical="center"/>
    </xf>
    <xf numFmtId="0" fontId="55" fillId="39" borderId="36" xfId="0" applyFont="1" applyFill="1" applyBorder="1" applyAlignment="1">
      <alignment horizontal="center" vertical="center"/>
    </xf>
    <xf numFmtId="0" fontId="55" fillId="39" borderId="16" xfId="0" applyFont="1" applyFill="1" applyBorder="1" applyAlignment="1">
      <alignment vertical="center"/>
    </xf>
    <xf numFmtId="0" fontId="58" fillId="39" borderId="17" xfId="0" applyFont="1" applyFill="1" applyBorder="1" applyAlignment="1">
      <alignment horizontal="center" vertical="center"/>
    </xf>
    <xf numFmtId="0" fontId="54" fillId="39" borderId="17" xfId="0" applyFont="1" applyFill="1" applyBorder="1" applyAlignment="1">
      <alignment horizontal="center" vertical="center"/>
    </xf>
    <xf numFmtId="0" fontId="57" fillId="39" borderId="37" xfId="0" applyFont="1" applyFill="1" applyBorder="1" applyAlignment="1">
      <alignment horizontal="center" vertical="center"/>
    </xf>
    <xf numFmtId="0" fontId="2" fillId="38" borderId="35" xfId="0" applyFont="1" applyFill="1" applyBorder="1" applyAlignment="1">
      <alignment horizontal="center" vertical="center"/>
    </xf>
    <xf numFmtId="0" fontId="57" fillId="39" borderId="38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57" fillId="39" borderId="39" xfId="0" applyFont="1" applyFill="1" applyBorder="1" applyAlignment="1">
      <alignment horizontal="center" vertical="center"/>
    </xf>
    <xf numFmtId="185" fontId="57" fillId="34" borderId="30" xfId="0" applyNumberFormat="1" applyFont="1" applyFill="1" applyBorder="1" applyAlignment="1">
      <alignment horizontal="center" vertical="center"/>
    </xf>
    <xf numFmtId="185" fontId="57" fillId="34" borderId="40" xfId="0" applyNumberFormat="1" applyFont="1" applyFill="1" applyBorder="1" applyAlignment="1">
      <alignment horizontal="center" vertical="center"/>
    </xf>
    <xf numFmtId="182" fontId="59" fillId="37" borderId="30" xfId="0" applyNumberFormat="1" applyFont="1" applyFill="1" applyBorder="1" applyAlignment="1">
      <alignment horizontal="center" vertical="center"/>
    </xf>
    <xf numFmtId="182" fontId="59" fillId="37" borderId="32" xfId="0" applyNumberFormat="1" applyFont="1" applyFill="1" applyBorder="1" applyAlignment="1">
      <alignment horizontal="center" vertical="center"/>
    </xf>
    <xf numFmtId="182" fontId="59" fillId="34" borderId="35" xfId="0" applyNumberFormat="1" applyFont="1" applyFill="1" applyBorder="1" applyAlignment="1">
      <alignment horizontal="center"/>
    </xf>
    <xf numFmtId="182" fontId="9" fillId="0" borderId="33" xfId="0" applyNumberFormat="1" applyFont="1" applyFill="1" applyBorder="1" applyAlignment="1">
      <alignment horizontal="center" vertical="center"/>
    </xf>
    <xf numFmtId="182" fontId="9" fillId="0" borderId="41" xfId="0" applyNumberFormat="1" applyFont="1" applyBorder="1" applyAlignment="1">
      <alignment horizontal="center" vertical="center"/>
    </xf>
    <xf numFmtId="182" fontId="9" fillId="0" borderId="42" xfId="0" applyNumberFormat="1" applyFont="1" applyBorder="1" applyAlignment="1">
      <alignment horizontal="center" vertical="center"/>
    </xf>
    <xf numFmtId="182" fontId="59" fillId="34" borderId="41" xfId="0" applyNumberFormat="1" applyFont="1" applyFill="1" applyBorder="1" applyAlignment="1">
      <alignment horizontal="center" vertical="center"/>
    </xf>
    <xf numFmtId="182" fontId="9" fillId="38" borderId="33" xfId="0" applyNumberFormat="1" applyFont="1" applyFill="1" applyBorder="1" applyAlignment="1">
      <alignment horizontal="center" vertical="center"/>
    </xf>
    <xf numFmtId="182" fontId="59" fillId="34" borderId="42" xfId="0" applyNumberFormat="1" applyFont="1" applyFill="1" applyBorder="1" applyAlignment="1">
      <alignment horizontal="center" vertical="center"/>
    </xf>
    <xf numFmtId="182" fontId="59" fillId="36" borderId="41" xfId="0" applyNumberFormat="1" applyFont="1" applyFill="1" applyBorder="1" applyAlignment="1">
      <alignment horizontal="center" vertical="center"/>
    </xf>
    <xf numFmtId="182" fontId="59" fillId="36" borderId="42" xfId="0" applyNumberFormat="1" applyFont="1" applyFill="1" applyBorder="1" applyAlignment="1">
      <alignment horizontal="center" vertical="center"/>
    </xf>
    <xf numFmtId="182" fontId="59" fillId="37" borderId="41" xfId="0" applyNumberFormat="1" applyFont="1" applyFill="1" applyBorder="1" applyAlignment="1">
      <alignment horizontal="center" vertical="center"/>
    </xf>
    <xf numFmtId="182" fontId="59" fillId="37" borderId="43" xfId="0" applyNumberFormat="1" applyFont="1" applyFill="1" applyBorder="1" applyAlignment="1">
      <alignment horizontal="center" vertical="center"/>
    </xf>
    <xf numFmtId="182" fontId="59" fillId="39" borderId="44" xfId="0" applyNumberFormat="1" applyFont="1" applyFill="1" applyBorder="1" applyAlignment="1">
      <alignment horizontal="center" vertical="center"/>
    </xf>
    <xf numFmtId="182" fontId="59" fillId="34" borderId="45" xfId="0" applyNumberFormat="1" applyFont="1" applyFill="1" applyBorder="1" applyAlignment="1">
      <alignment horizontal="center"/>
    </xf>
    <xf numFmtId="182" fontId="59" fillId="34" borderId="46" xfId="0" applyNumberFormat="1" applyFont="1" applyFill="1" applyBorder="1" applyAlignment="1">
      <alignment horizontal="center" vertical="center"/>
    </xf>
    <xf numFmtId="182" fontId="59" fillId="36" borderId="46" xfId="0" applyNumberFormat="1" applyFont="1" applyFill="1" applyBorder="1" applyAlignment="1">
      <alignment horizontal="center" vertical="center"/>
    </xf>
    <xf numFmtId="182" fontId="59" fillId="37" borderId="46" xfId="0" applyNumberFormat="1" applyFont="1" applyFill="1" applyBorder="1" applyAlignment="1">
      <alignment horizontal="center" vertical="center"/>
    </xf>
    <xf numFmtId="182" fontId="59" fillId="34" borderId="33" xfId="0" applyNumberFormat="1" applyFont="1" applyFill="1" applyBorder="1" applyAlignment="1">
      <alignment horizontal="center" vertical="center"/>
    </xf>
    <xf numFmtId="182" fontId="59" fillId="36" borderId="33" xfId="0" applyNumberFormat="1" applyFont="1" applyFill="1" applyBorder="1" applyAlignment="1">
      <alignment horizontal="center" vertical="center"/>
    </xf>
    <xf numFmtId="182" fontId="59" fillId="37" borderId="33" xfId="0" applyNumberFormat="1" applyFont="1" applyFill="1" applyBorder="1" applyAlignment="1">
      <alignment horizontal="center" vertical="center"/>
    </xf>
    <xf numFmtId="182" fontId="9" fillId="0" borderId="33" xfId="0" applyNumberFormat="1" applyFont="1" applyBorder="1" applyAlignment="1">
      <alignment horizontal="center" vertical="center"/>
    </xf>
    <xf numFmtId="182" fontId="59" fillId="39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6" fontId="54" fillId="37" borderId="26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54" fillId="34" borderId="28" xfId="0" applyNumberFormat="1" applyFont="1" applyFill="1" applyBorder="1" applyAlignment="1">
      <alignment horizontal="center" vertical="center"/>
    </xf>
    <xf numFmtId="184" fontId="6" fillId="40" borderId="17" xfId="0" applyNumberFormat="1" applyFont="1" applyFill="1" applyBorder="1" applyAlignment="1">
      <alignment horizontal="center"/>
    </xf>
    <xf numFmtId="186" fontId="7" fillId="35" borderId="16" xfId="0" applyNumberFormat="1" applyFont="1" applyFill="1" applyBorder="1" applyAlignment="1">
      <alignment horizontal="center" vertical="center"/>
    </xf>
    <xf numFmtId="186" fontId="7" fillId="0" borderId="13" xfId="0" applyNumberFormat="1" applyFont="1" applyBorder="1" applyAlignment="1">
      <alignment horizontal="center" vertical="center"/>
    </xf>
    <xf numFmtId="0" fontId="54" fillId="34" borderId="47" xfId="0" applyFont="1" applyFill="1" applyBorder="1" applyAlignment="1">
      <alignment horizontal="center" vertical="center"/>
    </xf>
    <xf numFmtId="0" fontId="54" fillId="35" borderId="48" xfId="0" applyFont="1" applyFill="1" applyBorder="1" applyAlignment="1">
      <alignment horizontal="center" vertical="center"/>
    </xf>
    <xf numFmtId="188" fontId="54" fillId="34" borderId="18" xfId="0" applyNumberFormat="1" applyFont="1" applyFill="1" applyBorder="1" applyAlignment="1">
      <alignment horizontal="center" vertical="center"/>
    </xf>
    <xf numFmtId="188" fontId="54" fillId="37" borderId="48" xfId="0" applyNumberFormat="1" applyFont="1" applyFill="1" applyBorder="1" applyAlignment="1">
      <alignment horizontal="center" vertical="center"/>
    </xf>
    <xf numFmtId="188" fontId="7" fillId="0" borderId="21" xfId="0" applyNumberFormat="1" applyFont="1" applyFill="1" applyBorder="1" applyAlignment="1">
      <alignment horizontal="center" vertical="center"/>
    </xf>
    <xf numFmtId="182" fontId="59" fillId="37" borderId="0" xfId="0" applyNumberFormat="1" applyFont="1" applyFill="1" applyBorder="1" applyAlignment="1">
      <alignment horizontal="center" vertical="center"/>
    </xf>
    <xf numFmtId="186" fontId="56" fillId="38" borderId="33" xfId="0" applyNumberFormat="1" applyFont="1" applyFill="1" applyBorder="1" applyAlignment="1">
      <alignment horizontal="center" vertical="center"/>
    </xf>
    <xf numFmtId="188" fontId="54" fillId="37" borderId="28" xfId="0" applyNumberFormat="1" applyFont="1" applyFill="1" applyBorder="1" applyAlignment="1">
      <alignment horizontal="center" vertical="center"/>
    </xf>
    <xf numFmtId="0" fontId="57" fillId="34" borderId="22" xfId="0" applyFont="1" applyFill="1" applyBorder="1" applyAlignment="1">
      <alignment horizontal="center" vertical="center"/>
    </xf>
    <xf numFmtId="0" fontId="55" fillId="34" borderId="49" xfId="0" applyFont="1" applyFill="1" applyBorder="1" applyAlignment="1">
      <alignment horizontal="center" vertical="center"/>
    </xf>
    <xf numFmtId="186" fontId="57" fillId="0" borderId="0" xfId="0" applyNumberFormat="1" applyFont="1" applyFill="1" applyBorder="1" applyAlignment="1">
      <alignment horizontal="center" vertical="center"/>
    </xf>
    <xf numFmtId="0" fontId="57" fillId="39" borderId="13" xfId="0" applyFont="1" applyFill="1" applyBorder="1" applyAlignment="1">
      <alignment horizontal="center"/>
    </xf>
    <xf numFmtId="0" fontId="54" fillId="37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0" fillId="34" borderId="23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/>
    </xf>
    <xf numFmtId="0" fontId="2" fillId="34" borderId="50" xfId="0" applyFont="1" applyFill="1" applyBorder="1" applyAlignment="1">
      <alignment horizontal="center"/>
    </xf>
    <xf numFmtId="0" fontId="61" fillId="35" borderId="16" xfId="0" applyFont="1" applyFill="1" applyBorder="1" applyAlignment="1">
      <alignment horizontal="center"/>
    </xf>
    <xf numFmtId="188" fontId="54" fillId="39" borderId="10" xfId="0" applyNumberFormat="1" applyFont="1" applyFill="1" applyBorder="1" applyAlignment="1">
      <alignment horizontal="center" vertical="center"/>
    </xf>
    <xf numFmtId="188" fontId="54" fillId="37" borderId="14" xfId="0" applyNumberFormat="1" applyFont="1" applyFill="1" applyBorder="1" applyAlignment="1">
      <alignment horizontal="center"/>
    </xf>
    <xf numFmtId="188" fontId="54" fillId="39" borderId="13" xfId="0" applyNumberFormat="1" applyFont="1" applyFill="1" applyBorder="1" applyAlignment="1">
      <alignment horizontal="center"/>
    </xf>
    <xf numFmtId="188" fontId="7" fillId="0" borderId="14" xfId="0" applyNumberFormat="1" applyFont="1" applyBorder="1" applyAlignment="1">
      <alignment horizontal="center"/>
    </xf>
    <xf numFmtId="188" fontId="7" fillId="34" borderId="17" xfId="0" applyNumberFormat="1" applyFont="1" applyFill="1" applyBorder="1" applyAlignment="1">
      <alignment horizontal="center"/>
    </xf>
    <xf numFmtId="188" fontId="7" fillId="0" borderId="11" xfId="0" applyNumberFormat="1" applyFont="1" applyBorder="1" applyAlignment="1">
      <alignment horizontal="center"/>
    </xf>
    <xf numFmtId="188" fontId="54" fillId="34" borderId="23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/>
    </xf>
    <xf numFmtId="188" fontId="54" fillId="35" borderId="16" xfId="0" applyNumberFormat="1" applyFont="1" applyFill="1" applyBorder="1" applyAlignment="1">
      <alignment horizontal="center"/>
    </xf>
    <xf numFmtId="188" fontId="7" fillId="0" borderId="0" xfId="0" applyNumberFormat="1" applyFont="1" applyAlignment="1">
      <alignment/>
    </xf>
    <xf numFmtId="182" fontId="9" fillId="0" borderId="33" xfId="0" applyNumberFormat="1" applyFont="1" applyBorder="1" applyAlignment="1">
      <alignment vertical="center"/>
    </xf>
    <xf numFmtId="0" fontId="55" fillId="39" borderId="19" xfId="0" applyFont="1" applyFill="1" applyBorder="1" applyAlignment="1">
      <alignment vertical="center" wrapText="1"/>
    </xf>
    <xf numFmtId="0" fontId="55" fillId="39" borderId="18" xfId="0" applyFont="1" applyFill="1" applyBorder="1" applyAlignment="1">
      <alignment vertical="center" wrapText="1"/>
    </xf>
    <xf numFmtId="0" fontId="62" fillId="34" borderId="33" xfId="0" applyFont="1" applyFill="1" applyBorder="1" applyAlignment="1">
      <alignment horizontal="center" vertical="center"/>
    </xf>
    <xf numFmtId="0" fontId="62" fillId="34" borderId="43" xfId="0" applyFont="1" applyFill="1" applyBorder="1" applyAlignment="1">
      <alignment horizontal="center" vertical="center"/>
    </xf>
    <xf numFmtId="182" fontId="62" fillId="37" borderId="33" xfId="0" applyNumberFormat="1" applyFont="1" applyFill="1" applyBorder="1" applyAlignment="1">
      <alignment horizontal="center" vertical="center"/>
    </xf>
    <xf numFmtId="0" fontId="62" fillId="37" borderId="33" xfId="0" applyFont="1" applyFill="1" applyBorder="1" applyAlignment="1">
      <alignment horizontal="center" vertical="center"/>
    </xf>
    <xf numFmtId="0" fontId="62" fillId="36" borderId="43" xfId="0" applyFont="1" applyFill="1" applyBorder="1" applyAlignment="1">
      <alignment vertical="center"/>
    </xf>
    <xf numFmtId="188" fontId="62" fillId="37" borderId="33" xfId="0" applyNumberFormat="1" applyFont="1" applyFill="1" applyBorder="1" applyAlignment="1">
      <alignment horizontal="center" vertical="center"/>
    </xf>
    <xf numFmtId="0" fontId="62" fillId="37" borderId="43" xfId="0" applyFont="1" applyFill="1" applyBorder="1" applyAlignment="1">
      <alignment horizontal="center" vertical="center"/>
    </xf>
    <xf numFmtId="0" fontId="62" fillId="36" borderId="15" xfId="0" applyFont="1" applyFill="1" applyBorder="1" applyAlignment="1">
      <alignment vertical="center"/>
    </xf>
    <xf numFmtId="188" fontId="62" fillId="34" borderId="33" xfId="0" applyNumberFormat="1" applyFont="1" applyFill="1" applyBorder="1" applyAlignment="1">
      <alignment horizontal="center" vertical="center"/>
    </xf>
    <xf numFmtId="0" fontId="62" fillId="34" borderId="43" xfId="0" applyFont="1" applyFill="1" applyBorder="1" applyAlignment="1">
      <alignment vertical="center"/>
    </xf>
    <xf numFmtId="0" fontId="62" fillId="34" borderId="15" xfId="0" applyFont="1" applyFill="1" applyBorder="1" applyAlignment="1">
      <alignment vertical="center"/>
    </xf>
    <xf numFmtId="182" fontId="59" fillId="37" borderId="43" xfId="0" applyNumberFormat="1" applyFont="1" applyFill="1" applyBorder="1" applyAlignment="1">
      <alignment horizontal="center" vertical="center"/>
    </xf>
    <xf numFmtId="182" fontId="9" fillId="0" borderId="41" xfId="0" applyNumberFormat="1" applyFont="1" applyFill="1" applyBorder="1" applyAlignment="1">
      <alignment horizontal="center" vertical="center"/>
    </xf>
    <xf numFmtId="188" fontId="54" fillId="37" borderId="25" xfId="0" applyNumberFormat="1" applyFont="1" applyFill="1" applyBorder="1" applyAlignment="1">
      <alignment horizontal="center" vertical="center"/>
    </xf>
    <xf numFmtId="0" fontId="55" fillId="34" borderId="16" xfId="0" applyFont="1" applyFill="1" applyBorder="1" applyAlignment="1">
      <alignment horizontal="center" vertical="center"/>
    </xf>
    <xf numFmtId="182" fontId="0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5" fillId="35" borderId="22" xfId="0" applyFont="1" applyFill="1" applyBorder="1" applyAlignment="1">
      <alignment horizontal="center" vertical="center"/>
    </xf>
    <xf numFmtId="0" fontId="55" fillId="35" borderId="34" xfId="0" applyFont="1" applyFill="1" applyBorder="1" applyAlignment="1">
      <alignment horizontal="center" vertical="center"/>
    </xf>
    <xf numFmtId="0" fontId="55" fillId="39" borderId="50" xfId="0" applyFont="1" applyFill="1" applyBorder="1" applyAlignment="1">
      <alignment horizontal="center" vertical="center"/>
    </xf>
    <xf numFmtId="0" fontId="63" fillId="39" borderId="51" xfId="0" applyFont="1" applyFill="1" applyBorder="1" applyAlignment="1">
      <alignment vertical="center"/>
    </xf>
    <xf numFmtId="0" fontId="55" fillId="34" borderId="16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vertical="center"/>
    </xf>
    <xf numFmtId="188" fontId="55" fillId="39" borderId="19" xfId="0" applyNumberFormat="1" applyFont="1" applyFill="1" applyBorder="1" applyAlignment="1">
      <alignment horizontal="center" vertical="center"/>
    </xf>
    <xf numFmtId="188" fontId="55" fillId="39" borderId="18" xfId="0" applyNumberFormat="1" applyFont="1" applyFill="1" applyBorder="1" applyAlignment="1">
      <alignment horizontal="center" vertical="center"/>
    </xf>
    <xf numFmtId="182" fontId="57" fillId="39" borderId="19" xfId="0" applyNumberFormat="1" applyFont="1" applyFill="1" applyBorder="1" applyAlignment="1">
      <alignment horizontal="center" vertical="center"/>
    </xf>
    <xf numFmtId="182" fontId="57" fillId="39" borderId="18" xfId="0" applyNumberFormat="1" applyFont="1" applyFill="1" applyBorder="1" applyAlignment="1">
      <alignment horizontal="center" vertical="center"/>
    </xf>
    <xf numFmtId="0" fontId="55" fillId="34" borderId="29" xfId="0" applyFont="1" applyFill="1" applyBorder="1" applyAlignment="1">
      <alignment horizontal="center" vertical="center"/>
    </xf>
    <xf numFmtId="0" fontId="55" fillId="34" borderId="47" xfId="0" applyFont="1" applyFill="1" applyBorder="1" applyAlignment="1">
      <alignment horizontal="center" vertical="center"/>
    </xf>
    <xf numFmtId="0" fontId="55" fillId="39" borderId="20" xfId="0" applyFont="1" applyFill="1" applyBorder="1" applyAlignment="1">
      <alignment horizontal="center" vertical="center"/>
    </xf>
    <xf numFmtId="0" fontId="55" fillId="39" borderId="52" xfId="0" applyFont="1" applyFill="1" applyBorder="1" applyAlignment="1">
      <alignment horizontal="center" vertical="center"/>
    </xf>
    <xf numFmtId="0" fontId="55" fillId="39" borderId="53" xfId="0" applyFont="1" applyFill="1" applyBorder="1" applyAlignment="1">
      <alignment horizontal="center" vertical="center"/>
    </xf>
    <xf numFmtId="0" fontId="55" fillId="39" borderId="54" xfId="0" applyFont="1" applyFill="1" applyBorder="1" applyAlignment="1">
      <alignment horizontal="center" vertical="center"/>
    </xf>
    <xf numFmtId="186" fontId="57" fillId="39" borderId="22" xfId="0" applyNumberFormat="1" applyFont="1" applyFill="1" applyBorder="1" applyAlignment="1">
      <alignment horizontal="center" vertical="center"/>
    </xf>
    <xf numFmtId="186" fontId="57" fillId="39" borderId="12" xfId="0" applyNumberFormat="1" applyFont="1" applyFill="1" applyBorder="1" applyAlignment="1">
      <alignment horizontal="center" vertical="center"/>
    </xf>
    <xf numFmtId="186" fontId="57" fillId="39" borderId="20" xfId="0" applyNumberFormat="1" applyFont="1" applyFill="1" applyBorder="1" applyAlignment="1">
      <alignment horizontal="center" vertical="center"/>
    </xf>
    <xf numFmtId="186" fontId="57" fillId="39" borderId="52" xfId="0" applyNumberFormat="1" applyFont="1" applyFill="1" applyBorder="1" applyAlignment="1">
      <alignment horizontal="center" vertical="center"/>
    </xf>
    <xf numFmtId="0" fontId="55" fillId="39" borderId="16" xfId="0" applyFont="1" applyFill="1" applyBorder="1" applyAlignment="1">
      <alignment horizontal="center" vertical="center"/>
    </xf>
    <xf numFmtId="0" fontId="55" fillId="39" borderId="19" xfId="0" applyFont="1" applyFill="1" applyBorder="1" applyAlignment="1">
      <alignment horizontal="center" vertical="center"/>
    </xf>
    <xf numFmtId="0" fontId="55" fillId="39" borderId="55" xfId="0" applyFont="1" applyFill="1" applyBorder="1" applyAlignment="1">
      <alignment horizontal="center" vertical="center"/>
    </xf>
    <xf numFmtId="0" fontId="55" fillId="39" borderId="51" xfId="0" applyFont="1" applyFill="1" applyBorder="1" applyAlignment="1">
      <alignment horizontal="center" vertical="center"/>
    </xf>
    <xf numFmtId="0" fontId="55" fillId="39" borderId="22" xfId="0" applyFont="1" applyFill="1" applyBorder="1" applyAlignment="1">
      <alignment horizontal="center" vertical="center"/>
    </xf>
    <xf numFmtId="0" fontId="55" fillId="39" borderId="34" xfId="0" applyFont="1" applyFill="1" applyBorder="1" applyAlignment="1">
      <alignment horizontal="center" vertical="center"/>
    </xf>
    <xf numFmtId="0" fontId="55" fillId="39" borderId="48" xfId="0" applyFont="1" applyFill="1" applyBorder="1" applyAlignment="1">
      <alignment horizontal="center" vertical="center"/>
    </xf>
    <xf numFmtId="0" fontId="55" fillId="39" borderId="19" xfId="0" applyFont="1" applyFill="1" applyBorder="1" applyAlignment="1">
      <alignment horizontal="center" vertical="center" wrapText="1"/>
    </xf>
    <xf numFmtId="182" fontId="59" fillId="37" borderId="43" xfId="0" applyNumberFormat="1" applyFont="1" applyFill="1" applyBorder="1" applyAlignment="1">
      <alignment horizontal="center" vertical="center"/>
    </xf>
    <xf numFmtId="182" fontId="59" fillId="37" borderId="56" xfId="0" applyNumberFormat="1" applyFont="1" applyFill="1" applyBorder="1" applyAlignment="1">
      <alignment horizontal="center" vertical="center"/>
    </xf>
    <xf numFmtId="182" fontId="59" fillId="34" borderId="43" xfId="0" applyNumberFormat="1" applyFont="1" applyFill="1" applyBorder="1" applyAlignment="1">
      <alignment horizontal="center" vertical="center"/>
    </xf>
    <xf numFmtId="182" fontId="59" fillId="34" borderId="56" xfId="0" applyNumberFormat="1" applyFont="1" applyFill="1" applyBorder="1" applyAlignment="1">
      <alignment horizontal="center" vertical="center"/>
    </xf>
    <xf numFmtId="0" fontId="57" fillId="34" borderId="57" xfId="0" applyFont="1" applyFill="1" applyBorder="1" applyAlignment="1">
      <alignment horizontal="center" vertical="center"/>
    </xf>
    <xf numFmtId="0" fontId="57" fillId="34" borderId="38" xfId="0" applyFont="1" applyFill="1" applyBorder="1" applyAlignment="1">
      <alignment horizontal="center" vertical="center"/>
    </xf>
    <xf numFmtId="0" fontId="57" fillId="34" borderId="58" xfId="0" applyFont="1" applyFill="1" applyBorder="1" applyAlignment="1">
      <alignment horizontal="center" vertical="center"/>
    </xf>
    <xf numFmtId="0" fontId="57" fillId="34" borderId="59" xfId="0" applyFont="1" applyFill="1" applyBorder="1" applyAlignment="1">
      <alignment horizontal="center" vertical="center"/>
    </xf>
    <xf numFmtId="0" fontId="57" fillId="34" borderId="60" xfId="0" applyFont="1" applyFill="1" applyBorder="1" applyAlignment="1">
      <alignment horizontal="center" vertical="center"/>
    </xf>
    <xf numFmtId="182" fontId="9" fillId="0" borderId="0" xfId="0" applyNumberFormat="1" applyFont="1" applyBorder="1" applyAlignment="1">
      <alignment horizontal="center" vertical="center"/>
    </xf>
    <xf numFmtId="182" fontId="59" fillId="36" borderId="43" xfId="0" applyNumberFormat="1" applyFont="1" applyFill="1" applyBorder="1" applyAlignment="1">
      <alignment horizontal="center" vertical="center"/>
    </xf>
    <xf numFmtId="182" fontId="59" fillId="36" borderId="56" xfId="0" applyNumberFormat="1" applyFont="1" applyFill="1" applyBorder="1" applyAlignment="1">
      <alignment horizontal="center" vertical="center"/>
    </xf>
    <xf numFmtId="182" fontId="59" fillId="37" borderId="15" xfId="0" applyNumberFormat="1" applyFont="1" applyFill="1" applyBorder="1" applyAlignment="1">
      <alignment horizontal="center" vertical="center"/>
    </xf>
    <xf numFmtId="182" fontId="9" fillId="0" borderId="43" xfId="0" applyNumberFormat="1" applyFont="1" applyBorder="1" applyAlignment="1">
      <alignment horizontal="center" vertical="center"/>
    </xf>
    <xf numFmtId="182" fontId="9" fillId="0" borderId="15" xfId="0" applyNumberFormat="1" applyFont="1" applyBorder="1" applyAlignment="1">
      <alignment horizontal="center" vertical="center"/>
    </xf>
    <xf numFmtId="182" fontId="9" fillId="0" borderId="56" xfId="0" applyNumberFormat="1" applyFont="1" applyBorder="1" applyAlignment="1">
      <alignment horizontal="center" vertical="center"/>
    </xf>
    <xf numFmtId="182" fontId="59" fillId="34" borderId="37" xfId="0" applyNumberFormat="1" applyFont="1" applyFill="1" applyBorder="1" applyAlignment="1">
      <alignment horizontal="center" vertical="center"/>
    </xf>
    <xf numFmtId="182" fontId="59" fillId="34" borderId="61" xfId="0" applyNumberFormat="1" applyFont="1" applyFill="1" applyBorder="1" applyAlignment="1">
      <alignment horizontal="center" vertical="center"/>
    </xf>
    <xf numFmtId="182" fontId="59" fillId="34" borderId="38" xfId="0" applyNumberFormat="1" applyFont="1" applyFill="1" applyBorder="1" applyAlignment="1">
      <alignment horizontal="center" vertical="center"/>
    </xf>
    <xf numFmtId="182" fontId="59" fillId="36" borderId="37" xfId="0" applyNumberFormat="1" applyFont="1" applyFill="1" applyBorder="1" applyAlignment="1">
      <alignment horizontal="center" vertical="center"/>
    </xf>
    <xf numFmtId="182" fontId="59" fillId="36" borderId="61" xfId="0" applyNumberFormat="1" applyFont="1" applyFill="1" applyBorder="1" applyAlignment="1">
      <alignment horizontal="center" vertical="center"/>
    </xf>
    <xf numFmtId="182" fontId="59" fillId="36" borderId="38" xfId="0" applyNumberFormat="1" applyFont="1" applyFill="1" applyBorder="1" applyAlignment="1">
      <alignment horizontal="center" vertical="center"/>
    </xf>
    <xf numFmtId="182" fontId="59" fillId="37" borderId="37" xfId="0" applyNumberFormat="1" applyFont="1" applyFill="1" applyBorder="1" applyAlignment="1">
      <alignment horizontal="center" vertical="center"/>
    </xf>
    <xf numFmtId="182" fontId="59" fillId="37" borderId="61" xfId="0" applyNumberFormat="1" applyFont="1" applyFill="1" applyBorder="1" applyAlignment="1">
      <alignment horizontal="center" vertical="center"/>
    </xf>
    <xf numFmtId="182" fontId="59" fillId="34" borderId="24" xfId="0" applyNumberFormat="1" applyFont="1" applyFill="1" applyBorder="1" applyAlignment="1">
      <alignment horizontal="center" vertical="center"/>
    </xf>
    <xf numFmtId="182" fontId="59" fillId="34" borderId="27" xfId="0" applyNumberFormat="1" applyFont="1" applyFill="1" applyBorder="1" applyAlignment="1">
      <alignment horizontal="center" vertical="center"/>
    </xf>
    <xf numFmtId="182" fontId="59" fillId="36" borderId="24" xfId="0" applyNumberFormat="1" applyFont="1" applyFill="1" applyBorder="1" applyAlignment="1">
      <alignment horizontal="center" vertical="center"/>
    </xf>
    <xf numFmtId="182" fontId="59" fillId="36" borderId="27" xfId="0" applyNumberFormat="1" applyFont="1" applyFill="1" applyBorder="1" applyAlignment="1">
      <alignment horizontal="center" vertical="center"/>
    </xf>
    <xf numFmtId="182" fontId="59" fillId="37" borderId="24" xfId="0" applyNumberFormat="1" applyFont="1" applyFill="1" applyBorder="1" applyAlignment="1">
      <alignment horizontal="center" vertical="center"/>
    </xf>
    <xf numFmtId="182" fontId="59" fillId="37" borderId="26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9"/>
  <sheetViews>
    <sheetView rightToLeft="1" tabSelected="1" workbookViewId="0" topLeftCell="A1">
      <pane ySplit="5" topLeftCell="A21" activePane="bottomLeft" state="frozen"/>
      <selection pane="topLeft" activeCell="A1" sqref="A1"/>
      <selection pane="bottomLeft" activeCell="N27" sqref="N27"/>
    </sheetView>
  </sheetViews>
  <sheetFormatPr defaultColWidth="9.140625" defaultRowHeight="12.75"/>
  <cols>
    <col min="1" max="1" width="53.57421875" style="0" customWidth="1"/>
    <col min="2" max="2" width="5.8515625" style="0" customWidth="1"/>
    <col min="3" max="3" width="7.00390625" style="0" customWidth="1"/>
    <col min="4" max="4" width="7.28125" style="7" customWidth="1"/>
    <col min="5" max="5" width="7.8515625" style="7" customWidth="1"/>
    <col min="6" max="6" width="8.421875" style="7" customWidth="1"/>
    <col min="7" max="8" width="10.00390625" style="5" customWidth="1"/>
    <col min="9" max="9" width="11.421875" style="6" customWidth="1"/>
    <col min="10" max="11" width="11.140625" style="6" customWidth="1"/>
    <col min="12" max="12" width="9.421875" style="6" customWidth="1"/>
    <col min="13" max="13" width="11.8515625" style="6" customWidth="1"/>
    <col min="14" max="14" width="9.7109375" style="6" customWidth="1"/>
    <col min="15" max="15" width="9.57421875" style="6" customWidth="1"/>
    <col min="16" max="16" width="11.00390625" style="5" customWidth="1"/>
    <col min="17" max="17" width="9.00390625" style="6" customWidth="1"/>
    <col min="18" max="18" width="9.00390625" style="0" customWidth="1"/>
    <col min="19" max="19" width="11.28125" style="153" customWidth="1"/>
    <col min="20" max="20" width="9.8515625" style="0" customWidth="1"/>
    <col min="21" max="21" width="10.57421875" style="0" customWidth="1"/>
    <col min="22" max="22" width="9.28125" style="0" customWidth="1"/>
    <col min="23" max="23" width="9.00390625" style="0" bestFit="1" customWidth="1"/>
    <col min="24" max="24" width="10.140625" style="0" customWidth="1"/>
    <col min="25" max="25" width="7.8515625" style="0" customWidth="1"/>
    <col min="26" max="26" width="10.00390625" style="0" customWidth="1"/>
    <col min="27" max="27" width="6.421875" style="0" customWidth="1"/>
    <col min="28" max="28" width="10.140625" style="0" customWidth="1"/>
    <col min="29" max="29" width="6.421875" style="0" customWidth="1"/>
  </cols>
  <sheetData>
    <row r="1" spans="1:29" ht="15.75" customHeight="1" thickBot="1">
      <c r="A1" s="85" t="s">
        <v>35</v>
      </c>
      <c r="B1" s="201" t="s">
        <v>89</v>
      </c>
      <c r="C1" s="201"/>
      <c r="D1" s="201"/>
      <c r="E1" s="201"/>
      <c r="F1" s="201"/>
      <c r="G1" s="201"/>
      <c r="H1" s="201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6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3.5" customHeight="1" thickBot="1">
      <c r="A2" s="86"/>
      <c r="B2" s="194" t="s">
        <v>33</v>
      </c>
      <c r="C2" s="195"/>
      <c r="D2" s="195"/>
      <c r="E2" s="195"/>
      <c r="F2" s="195"/>
      <c r="G2" s="196"/>
      <c r="H2" s="197"/>
      <c r="I2" s="198" t="s">
        <v>21</v>
      </c>
      <c r="J2" s="199"/>
      <c r="K2" s="199"/>
      <c r="L2" s="199"/>
      <c r="M2" s="199"/>
      <c r="N2" s="199"/>
      <c r="O2" s="199"/>
      <c r="P2" s="199"/>
      <c r="Q2" s="199"/>
      <c r="R2" s="199"/>
      <c r="S2" s="200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3.5" customHeight="1" thickBot="1">
      <c r="A3" s="84" t="s">
        <v>23</v>
      </c>
      <c r="B3" s="188" t="s">
        <v>16</v>
      </c>
      <c r="C3" s="186" t="s">
        <v>36</v>
      </c>
      <c r="D3" s="182" t="s">
        <v>4</v>
      </c>
      <c r="E3" s="182"/>
      <c r="F3" s="183"/>
      <c r="G3" s="190" t="s">
        <v>2</v>
      </c>
      <c r="H3" s="192" t="s">
        <v>1</v>
      </c>
      <c r="I3" s="180" t="s">
        <v>4</v>
      </c>
      <c r="J3" s="180"/>
      <c r="K3" s="180"/>
      <c r="L3" s="180"/>
      <c r="M3" s="180"/>
      <c r="N3" s="180"/>
      <c r="O3" s="181"/>
      <c r="P3" s="73" t="s">
        <v>2</v>
      </c>
      <c r="Q3" s="74" t="s">
        <v>1</v>
      </c>
      <c r="R3" s="136" t="s">
        <v>43</v>
      </c>
      <c r="S3" s="146" t="s">
        <v>73</v>
      </c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2.75" customHeight="1" thickBot="1">
      <c r="A4" s="84" t="s">
        <v>24</v>
      </c>
      <c r="B4" s="189"/>
      <c r="C4" s="187"/>
      <c r="D4" s="75" t="s">
        <v>17</v>
      </c>
      <c r="E4" s="76" t="s">
        <v>39</v>
      </c>
      <c r="F4" s="77" t="s">
        <v>45</v>
      </c>
      <c r="G4" s="191"/>
      <c r="H4" s="193"/>
      <c r="I4" s="78" t="s">
        <v>17</v>
      </c>
      <c r="J4" s="79" t="s">
        <v>18</v>
      </c>
      <c r="K4" s="80" t="s">
        <v>19</v>
      </c>
      <c r="L4" s="79" t="s">
        <v>41</v>
      </c>
      <c r="M4" s="79" t="s">
        <v>30</v>
      </c>
      <c r="N4" s="80" t="s">
        <v>84</v>
      </c>
      <c r="O4" s="81" t="s">
        <v>20</v>
      </c>
      <c r="P4" s="82" t="s">
        <v>27</v>
      </c>
      <c r="Q4" s="83" t="s">
        <v>27</v>
      </c>
      <c r="R4" s="83" t="s">
        <v>27</v>
      </c>
      <c r="S4" s="144" t="s">
        <v>27</v>
      </c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5">
      <c r="A5" s="48" t="s">
        <v>22</v>
      </c>
      <c r="B5" s="49">
        <v>628</v>
      </c>
      <c r="C5" s="50">
        <v>5374</v>
      </c>
      <c r="D5" s="51">
        <v>0</v>
      </c>
      <c r="E5" s="52">
        <v>0</v>
      </c>
      <c r="F5" s="51">
        <v>0</v>
      </c>
      <c r="G5" s="119">
        <v>18.046</v>
      </c>
      <c r="H5" s="132">
        <v>0</v>
      </c>
      <c r="I5" s="128">
        <v>4428.73</v>
      </c>
      <c r="J5" s="54">
        <v>23799.89</v>
      </c>
      <c r="K5" s="53">
        <v>12388.33</v>
      </c>
      <c r="L5" s="55">
        <v>69603</v>
      </c>
      <c r="M5" s="170">
        <v>8453.78</v>
      </c>
      <c r="N5" s="53">
        <v>6600</v>
      </c>
      <c r="O5" s="54">
        <v>881.37</v>
      </c>
      <c r="P5" s="57">
        <v>3136.565</v>
      </c>
      <c r="Q5" s="56">
        <v>253.87</v>
      </c>
      <c r="R5" s="137">
        <v>210</v>
      </c>
      <c r="S5" s="145">
        <v>0</v>
      </c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">
      <c r="A6" s="8" t="s">
        <v>81</v>
      </c>
      <c r="B6" s="9">
        <f aca="true" t="shared" si="0" ref="B6:B20">B5+1</f>
        <v>629</v>
      </c>
      <c r="C6" s="10"/>
      <c r="D6" s="11"/>
      <c r="E6" s="21">
        <v>10445</v>
      </c>
      <c r="F6" s="11"/>
      <c r="G6" s="41"/>
      <c r="H6" s="12"/>
      <c r="I6" s="42"/>
      <c r="J6" s="13"/>
      <c r="K6" s="14"/>
      <c r="L6" s="42"/>
      <c r="M6" s="14"/>
      <c r="N6" s="14"/>
      <c r="O6" s="13"/>
      <c r="P6" s="12"/>
      <c r="Q6" s="43"/>
      <c r="R6" s="138"/>
      <c r="S6" s="147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5">
      <c r="A7" s="8" t="s">
        <v>81</v>
      </c>
      <c r="B7" s="9">
        <f t="shared" si="0"/>
        <v>630</v>
      </c>
      <c r="C7" s="10"/>
      <c r="D7" s="11"/>
      <c r="E7" s="21">
        <v>6366</v>
      </c>
      <c r="F7" s="11"/>
      <c r="G7" s="41"/>
      <c r="H7" s="12"/>
      <c r="I7" s="42"/>
      <c r="J7" s="13"/>
      <c r="K7" s="14"/>
      <c r="L7" s="42"/>
      <c r="M7" s="14"/>
      <c r="N7" s="14"/>
      <c r="O7" s="13"/>
      <c r="P7" s="12"/>
      <c r="Q7" s="43"/>
      <c r="R7" s="138"/>
      <c r="S7" s="147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">
      <c r="A8" s="8" t="s">
        <v>87</v>
      </c>
      <c r="B8" s="9">
        <f t="shared" si="0"/>
        <v>631</v>
      </c>
      <c r="C8" s="10"/>
      <c r="D8" s="11"/>
      <c r="E8" s="11"/>
      <c r="F8" s="11"/>
      <c r="G8" s="41"/>
      <c r="H8" s="12"/>
      <c r="I8" s="42"/>
      <c r="J8" s="13"/>
      <c r="K8" s="14"/>
      <c r="L8" s="42"/>
      <c r="M8" s="14"/>
      <c r="N8" s="14"/>
      <c r="O8" s="13"/>
      <c r="P8" s="12"/>
      <c r="Q8" s="43"/>
      <c r="R8" s="138"/>
      <c r="S8" s="147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">
      <c r="A9" s="8" t="s">
        <v>88</v>
      </c>
      <c r="B9" s="9">
        <f t="shared" si="0"/>
        <v>632</v>
      </c>
      <c r="C9" s="10"/>
      <c r="D9" s="11"/>
      <c r="E9" s="11"/>
      <c r="F9" s="11"/>
      <c r="G9" s="41"/>
      <c r="H9" s="12"/>
      <c r="I9" s="42"/>
      <c r="J9" s="13"/>
      <c r="K9" s="14"/>
      <c r="L9" s="42"/>
      <c r="M9" s="14"/>
      <c r="N9" s="14"/>
      <c r="O9" s="13"/>
      <c r="P9" s="12"/>
      <c r="Q9" s="43"/>
      <c r="R9" s="138"/>
      <c r="S9" s="147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">
      <c r="A10" s="8"/>
      <c r="B10" s="9">
        <f t="shared" si="0"/>
        <v>633</v>
      </c>
      <c r="C10" s="10"/>
      <c r="D10" s="11"/>
      <c r="E10" s="11"/>
      <c r="F10" s="11"/>
      <c r="G10" s="41"/>
      <c r="H10" s="12"/>
      <c r="I10" s="42"/>
      <c r="J10" s="13"/>
      <c r="K10" s="14"/>
      <c r="L10" s="42"/>
      <c r="M10" s="14"/>
      <c r="N10" s="14"/>
      <c r="O10" s="13"/>
      <c r="P10" s="12"/>
      <c r="Q10" s="43"/>
      <c r="R10" s="138"/>
      <c r="S10" s="147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">
      <c r="A11" s="8"/>
      <c r="B11" s="9">
        <f t="shared" si="0"/>
        <v>634</v>
      </c>
      <c r="C11" s="10"/>
      <c r="D11" s="11"/>
      <c r="E11" s="11"/>
      <c r="F11" s="11"/>
      <c r="G11" s="41"/>
      <c r="H11" s="12"/>
      <c r="I11" s="42"/>
      <c r="J11" s="13"/>
      <c r="K11" s="14"/>
      <c r="L11" s="42"/>
      <c r="M11" s="14"/>
      <c r="N11" s="14"/>
      <c r="O11" s="13"/>
      <c r="P11" s="12"/>
      <c r="Q11" s="43"/>
      <c r="R11" s="138"/>
      <c r="S11" s="147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>
      <c r="A12" s="8"/>
      <c r="B12" s="9">
        <f t="shared" si="0"/>
        <v>635</v>
      </c>
      <c r="C12" s="10"/>
      <c r="D12" s="11"/>
      <c r="E12" s="11"/>
      <c r="F12" s="11"/>
      <c r="G12" s="41"/>
      <c r="H12" s="12"/>
      <c r="I12" s="42"/>
      <c r="J12" s="13"/>
      <c r="K12" s="14"/>
      <c r="L12" s="42"/>
      <c r="M12" s="14"/>
      <c r="N12" s="14"/>
      <c r="O12" s="13"/>
      <c r="P12" s="12"/>
      <c r="Q12" s="43"/>
      <c r="R12" s="138"/>
      <c r="S12" s="147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">
      <c r="A13" s="8"/>
      <c r="B13" s="9">
        <f t="shared" si="0"/>
        <v>636</v>
      </c>
      <c r="C13" s="10"/>
      <c r="D13" s="11"/>
      <c r="E13" s="11"/>
      <c r="F13" s="11"/>
      <c r="G13" s="41"/>
      <c r="H13" s="12"/>
      <c r="I13" s="42"/>
      <c r="J13" s="13"/>
      <c r="K13" s="14"/>
      <c r="L13" s="42"/>
      <c r="M13" s="14"/>
      <c r="N13" s="14"/>
      <c r="O13" s="13"/>
      <c r="P13" s="12"/>
      <c r="Q13" s="43"/>
      <c r="R13" s="138"/>
      <c r="S13" s="147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5">
      <c r="A14" s="8"/>
      <c r="B14" s="9">
        <f t="shared" si="0"/>
        <v>637</v>
      </c>
      <c r="C14" s="10"/>
      <c r="D14" s="11"/>
      <c r="E14" s="11"/>
      <c r="F14" s="11"/>
      <c r="G14" s="41"/>
      <c r="H14" s="12"/>
      <c r="I14" s="42"/>
      <c r="J14" s="13"/>
      <c r="K14" s="14"/>
      <c r="L14" s="42"/>
      <c r="M14" s="14"/>
      <c r="N14" s="14"/>
      <c r="O14" s="13"/>
      <c r="P14" s="12"/>
      <c r="Q14" s="43"/>
      <c r="R14" s="138"/>
      <c r="S14" s="147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">
      <c r="A15" s="8"/>
      <c r="B15" s="9">
        <f t="shared" si="0"/>
        <v>638</v>
      </c>
      <c r="C15" s="10"/>
      <c r="D15" s="11"/>
      <c r="E15" s="11"/>
      <c r="F15" s="11"/>
      <c r="G15" s="41"/>
      <c r="H15" s="12"/>
      <c r="I15" s="42"/>
      <c r="J15" s="13"/>
      <c r="K15" s="14"/>
      <c r="L15" s="42"/>
      <c r="M15" s="14"/>
      <c r="N15" s="14"/>
      <c r="O15" s="13"/>
      <c r="P15" s="12"/>
      <c r="Q15" s="43"/>
      <c r="R15" s="138"/>
      <c r="S15" s="147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">
      <c r="A16" s="8"/>
      <c r="B16" s="9">
        <f t="shared" si="0"/>
        <v>639</v>
      </c>
      <c r="C16" s="10"/>
      <c r="D16" s="11"/>
      <c r="E16" s="11"/>
      <c r="F16" s="11"/>
      <c r="G16" s="41"/>
      <c r="H16" s="12"/>
      <c r="I16" s="42"/>
      <c r="J16" s="13"/>
      <c r="K16" s="14"/>
      <c r="L16" s="42"/>
      <c r="M16" s="14"/>
      <c r="N16" s="14"/>
      <c r="O16" s="13"/>
      <c r="P16" s="12"/>
      <c r="Q16" s="43"/>
      <c r="R16" s="138"/>
      <c r="S16" s="147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">
      <c r="A17" s="8"/>
      <c r="B17" s="9">
        <f t="shared" si="0"/>
        <v>640</v>
      </c>
      <c r="C17" s="10"/>
      <c r="D17" s="11"/>
      <c r="E17" s="11"/>
      <c r="F17" s="11"/>
      <c r="G17" s="41"/>
      <c r="H17" s="12"/>
      <c r="I17" s="42"/>
      <c r="J17" s="13"/>
      <c r="K17" s="14"/>
      <c r="L17" s="42"/>
      <c r="M17" s="14"/>
      <c r="N17" s="14"/>
      <c r="O17" s="13"/>
      <c r="P17" s="12"/>
      <c r="Q17" s="43"/>
      <c r="R17" s="138"/>
      <c r="S17" s="147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5">
      <c r="A18" s="8"/>
      <c r="B18" s="9">
        <f t="shared" si="0"/>
        <v>641</v>
      </c>
      <c r="C18" s="10"/>
      <c r="D18" s="11"/>
      <c r="E18" s="11"/>
      <c r="F18" s="11"/>
      <c r="G18" s="41"/>
      <c r="H18" s="12"/>
      <c r="I18" s="42"/>
      <c r="J18" s="13"/>
      <c r="K18" s="14"/>
      <c r="L18" s="42"/>
      <c r="M18" s="14"/>
      <c r="N18" s="14"/>
      <c r="O18" s="13"/>
      <c r="P18" s="12"/>
      <c r="Q18" s="43"/>
      <c r="R18" s="138"/>
      <c r="S18" s="147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5">
      <c r="A19" s="8"/>
      <c r="B19" s="9">
        <f t="shared" si="0"/>
        <v>642</v>
      </c>
      <c r="C19" s="10"/>
      <c r="D19" s="11"/>
      <c r="E19" s="11"/>
      <c r="F19" s="11"/>
      <c r="G19" s="41"/>
      <c r="H19" s="12"/>
      <c r="I19" s="42"/>
      <c r="J19" s="13"/>
      <c r="K19" s="14"/>
      <c r="L19" s="42"/>
      <c r="M19" s="14"/>
      <c r="N19" s="14"/>
      <c r="O19" s="13"/>
      <c r="P19" s="12"/>
      <c r="Q19" s="43"/>
      <c r="R19" s="138"/>
      <c r="S19" s="147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5.75" thickBot="1">
      <c r="A20" s="8"/>
      <c r="B20" s="9">
        <f t="shared" si="0"/>
        <v>643</v>
      </c>
      <c r="C20" s="10"/>
      <c r="D20" s="11"/>
      <c r="E20" s="11"/>
      <c r="F20" s="11"/>
      <c r="G20" s="41"/>
      <c r="H20" s="12"/>
      <c r="I20" s="42"/>
      <c r="J20" s="13"/>
      <c r="K20" s="14"/>
      <c r="L20" s="42"/>
      <c r="M20" s="14"/>
      <c r="N20" s="14"/>
      <c r="O20" s="13"/>
      <c r="P20" s="12"/>
      <c r="Q20" s="43"/>
      <c r="R20" s="138"/>
      <c r="S20" s="147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5.75" thickBot="1">
      <c r="A21" s="176" t="s">
        <v>26</v>
      </c>
      <c r="B21" s="177"/>
      <c r="C21" s="87">
        <f aca="true" t="shared" si="1" ref="C21:S21">SUM(C5:C20)</f>
        <v>5374</v>
      </c>
      <c r="D21" s="87">
        <f t="shared" si="1"/>
        <v>0</v>
      </c>
      <c r="E21" s="87">
        <f t="shared" si="1"/>
        <v>16811</v>
      </c>
      <c r="F21" s="87">
        <f t="shared" si="1"/>
        <v>0</v>
      </c>
      <c r="G21" s="87">
        <f t="shared" si="1"/>
        <v>18.046</v>
      </c>
      <c r="H21" s="87">
        <f t="shared" si="1"/>
        <v>0</v>
      </c>
      <c r="I21" s="87">
        <f t="shared" si="1"/>
        <v>4428.73</v>
      </c>
      <c r="J21" s="87">
        <f t="shared" si="1"/>
        <v>23799.89</v>
      </c>
      <c r="K21" s="87">
        <f t="shared" si="1"/>
        <v>12388.33</v>
      </c>
      <c r="L21" s="87">
        <f t="shared" si="1"/>
        <v>69603</v>
      </c>
      <c r="M21" s="87">
        <f t="shared" si="1"/>
        <v>8453.78</v>
      </c>
      <c r="N21" s="87">
        <f t="shared" si="1"/>
        <v>6600</v>
      </c>
      <c r="O21" s="87">
        <f t="shared" si="1"/>
        <v>881.37</v>
      </c>
      <c r="P21" s="87">
        <f t="shared" si="1"/>
        <v>3136.565</v>
      </c>
      <c r="Q21" s="87">
        <f t="shared" si="1"/>
        <v>253.87</v>
      </c>
      <c r="R21" s="87">
        <f t="shared" si="1"/>
        <v>210</v>
      </c>
      <c r="S21" s="87">
        <f t="shared" si="1"/>
        <v>0</v>
      </c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5.75" thickBot="1">
      <c r="A22" s="171"/>
      <c r="B22" s="61">
        <v>1504</v>
      </c>
      <c r="C22" s="61"/>
      <c r="D22" s="62"/>
      <c r="E22" s="62"/>
      <c r="F22" s="62"/>
      <c r="G22" s="63"/>
      <c r="H22" s="66"/>
      <c r="I22" s="127"/>
      <c r="J22" s="65"/>
      <c r="K22" s="64"/>
      <c r="L22" s="64"/>
      <c r="M22" s="64"/>
      <c r="N22" s="64"/>
      <c r="O22" s="65"/>
      <c r="P22" s="66"/>
      <c r="Q22" s="65"/>
      <c r="R22" s="142"/>
      <c r="S22" s="148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5">
      <c r="A23" s="40" t="s">
        <v>80</v>
      </c>
      <c r="B23" s="22">
        <f>B22+1</f>
        <v>1505</v>
      </c>
      <c r="C23" s="120"/>
      <c r="D23" s="11"/>
      <c r="E23" s="11"/>
      <c r="F23" s="11">
        <v>786</v>
      </c>
      <c r="G23" s="23"/>
      <c r="H23" s="26"/>
      <c r="I23" s="129"/>
      <c r="J23" s="25"/>
      <c r="K23" s="24"/>
      <c r="L23" s="24"/>
      <c r="M23" s="24"/>
      <c r="N23" s="24"/>
      <c r="O23" s="25"/>
      <c r="P23" s="26"/>
      <c r="Q23" s="25"/>
      <c r="R23" s="139"/>
      <c r="S23" s="149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5">
      <c r="A24" s="40" t="s">
        <v>78</v>
      </c>
      <c r="B24" s="22">
        <f aca="true" t="shared" si="2" ref="B24:B43">B23+1</f>
        <v>1506</v>
      </c>
      <c r="C24" s="120"/>
      <c r="D24" s="11"/>
      <c r="E24" s="11">
        <v>-10211</v>
      </c>
      <c r="F24" s="11"/>
      <c r="G24" s="23"/>
      <c r="H24" s="26"/>
      <c r="I24" s="129"/>
      <c r="J24" s="25">
        <v>10211</v>
      </c>
      <c r="K24" s="24"/>
      <c r="L24" s="24"/>
      <c r="M24" s="24"/>
      <c r="N24" s="24"/>
      <c r="O24" s="25"/>
      <c r="P24" s="26"/>
      <c r="Q24" s="25"/>
      <c r="R24" s="139"/>
      <c r="S24" s="149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5">
      <c r="A25" s="40" t="s">
        <v>79</v>
      </c>
      <c r="B25" s="22">
        <f t="shared" si="2"/>
        <v>1507</v>
      </c>
      <c r="C25" s="120"/>
      <c r="D25" s="11"/>
      <c r="E25" s="11"/>
      <c r="F25" s="11">
        <v>-786</v>
      </c>
      <c r="G25" s="23"/>
      <c r="H25" s="26"/>
      <c r="I25" s="129"/>
      <c r="J25" s="25"/>
      <c r="K25" s="24">
        <v>786</v>
      </c>
      <c r="L25" s="24"/>
      <c r="M25" s="24"/>
      <c r="N25" s="24"/>
      <c r="O25" s="25"/>
      <c r="P25" s="26"/>
      <c r="Q25" s="25"/>
      <c r="R25" s="139"/>
      <c r="S25" s="149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5">
      <c r="A26" s="40" t="s">
        <v>95</v>
      </c>
      <c r="B26" s="22">
        <f t="shared" si="2"/>
        <v>1508</v>
      </c>
      <c r="C26" s="120"/>
      <c r="D26" s="11"/>
      <c r="E26" s="11">
        <v>-6600</v>
      </c>
      <c r="F26" s="11"/>
      <c r="G26" s="23"/>
      <c r="H26" s="26"/>
      <c r="I26" s="129"/>
      <c r="J26" s="25"/>
      <c r="K26" s="24"/>
      <c r="L26" s="24"/>
      <c r="M26" s="24"/>
      <c r="N26" s="24">
        <v>6600</v>
      </c>
      <c r="O26" s="25"/>
      <c r="P26" s="26"/>
      <c r="Q26" s="25"/>
      <c r="R26" s="139"/>
      <c r="S26" s="149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5">
      <c r="A27" s="40" t="s">
        <v>83</v>
      </c>
      <c r="B27" s="22">
        <f t="shared" si="2"/>
        <v>1509</v>
      </c>
      <c r="C27" s="120"/>
      <c r="D27" s="11"/>
      <c r="E27" s="11"/>
      <c r="F27" s="11"/>
      <c r="G27" s="23"/>
      <c r="H27" s="26"/>
      <c r="I27" s="129"/>
      <c r="J27" s="25"/>
      <c r="K27" s="24"/>
      <c r="L27" s="24"/>
      <c r="M27" s="24"/>
      <c r="N27" s="24"/>
      <c r="O27" s="25"/>
      <c r="P27" s="26"/>
      <c r="Q27" s="25"/>
      <c r="R27" s="139"/>
      <c r="S27" s="149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5">
      <c r="A28" s="40" t="s">
        <v>78</v>
      </c>
      <c r="B28" s="22">
        <f t="shared" si="2"/>
        <v>1510</v>
      </c>
      <c r="C28" s="120"/>
      <c r="D28" s="11"/>
      <c r="E28" s="11"/>
      <c r="F28" s="11"/>
      <c r="G28" s="23"/>
      <c r="H28" s="26"/>
      <c r="I28" s="129"/>
      <c r="J28" s="25"/>
      <c r="K28" s="24"/>
      <c r="L28" s="24"/>
      <c r="M28" s="24"/>
      <c r="N28" s="24"/>
      <c r="O28" s="25"/>
      <c r="P28" s="26"/>
      <c r="Q28" s="25"/>
      <c r="R28" s="139"/>
      <c r="S28" s="149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5">
      <c r="A29" s="40" t="s">
        <v>79</v>
      </c>
      <c r="B29" s="22">
        <f t="shared" si="2"/>
        <v>1511</v>
      </c>
      <c r="C29" s="120"/>
      <c r="D29" s="11"/>
      <c r="E29" s="11"/>
      <c r="F29" s="11"/>
      <c r="G29" s="23"/>
      <c r="H29" s="26"/>
      <c r="I29" s="129"/>
      <c r="J29" s="25"/>
      <c r="K29" s="24"/>
      <c r="L29" s="24"/>
      <c r="M29" s="24"/>
      <c r="N29" s="24"/>
      <c r="O29" s="25"/>
      <c r="P29" s="26"/>
      <c r="Q29" s="25"/>
      <c r="R29" s="139"/>
      <c r="S29" s="149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5">
      <c r="A30" s="40" t="s">
        <v>82</v>
      </c>
      <c r="B30" s="22">
        <f t="shared" si="2"/>
        <v>1512</v>
      </c>
      <c r="C30" s="120"/>
      <c r="D30" s="11"/>
      <c r="E30" s="11"/>
      <c r="F30" s="11"/>
      <c r="G30" s="23"/>
      <c r="H30" s="26"/>
      <c r="I30" s="129"/>
      <c r="J30" s="25"/>
      <c r="K30" s="24"/>
      <c r="L30" s="24"/>
      <c r="M30" s="24"/>
      <c r="N30" s="24"/>
      <c r="O30" s="25"/>
      <c r="P30" s="26"/>
      <c r="Q30" s="25"/>
      <c r="R30" s="139"/>
      <c r="S30" s="149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5">
      <c r="A31" s="40" t="s">
        <v>83</v>
      </c>
      <c r="B31" s="22">
        <f t="shared" si="2"/>
        <v>1513</v>
      </c>
      <c r="C31" s="120"/>
      <c r="D31" s="11"/>
      <c r="E31" s="11"/>
      <c r="F31" s="11"/>
      <c r="G31" s="23"/>
      <c r="H31" s="26"/>
      <c r="I31" s="129"/>
      <c r="J31" s="25"/>
      <c r="K31" s="24"/>
      <c r="L31" s="24"/>
      <c r="M31" s="24"/>
      <c r="N31" s="24"/>
      <c r="O31" s="25"/>
      <c r="P31" s="26"/>
      <c r="Q31" s="25"/>
      <c r="R31" s="139"/>
      <c r="S31" s="149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5">
      <c r="A32" s="40"/>
      <c r="B32" s="22">
        <f t="shared" si="2"/>
        <v>1514</v>
      </c>
      <c r="C32" s="120"/>
      <c r="D32" s="11"/>
      <c r="E32" s="11"/>
      <c r="F32" s="11"/>
      <c r="G32" s="23"/>
      <c r="H32" s="26"/>
      <c r="I32" s="129"/>
      <c r="J32" s="25"/>
      <c r="K32" s="24"/>
      <c r="L32" s="24"/>
      <c r="M32" s="24"/>
      <c r="N32" s="24"/>
      <c r="O32" s="25"/>
      <c r="P32" s="26"/>
      <c r="Q32" s="25"/>
      <c r="R32" s="139"/>
      <c r="S32" s="149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5">
      <c r="A33" s="40"/>
      <c r="B33" s="22">
        <f t="shared" si="2"/>
        <v>1515</v>
      </c>
      <c r="C33" s="120"/>
      <c r="D33" s="11"/>
      <c r="E33" s="11"/>
      <c r="F33" s="11"/>
      <c r="G33" s="23"/>
      <c r="H33" s="26"/>
      <c r="I33" s="129"/>
      <c r="J33" s="25"/>
      <c r="K33" s="24"/>
      <c r="L33" s="24"/>
      <c r="M33" s="24"/>
      <c r="N33" s="24"/>
      <c r="O33" s="25"/>
      <c r="P33" s="26"/>
      <c r="Q33" s="25"/>
      <c r="R33" s="139"/>
      <c r="S33" s="149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5">
      <c r="A34" s="40"/>
      <c r="B34" s="22">
        <f t="shared" si="2"/>
        <v>1516</v>
      </c>
      <c r="C34" s="120"/>
      <c r="D34" s="11"/>
      <c r="E34" s="11"/>
      <c r="F34" s="11"/>
      <c r="G34" s="23"/>
      <c r="H34" s="26"/>
      <c r="I34" s="129"/>
      <c r="J34" s="25"/>
      <c r="K34" s="24"/>
      <c r="L34" s="24"/>
      <c r="M34" s="24"/>
      <c r="N34" s="24"/>
      <c r="O34" s="25"/>
      <c r="P34" s="26"/>
      <c r="Q34" s="25"/>
      <c r="R34" s="139"/>
      <c r="S34" s="149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5">
      <c r="A35" s="40"/>
      <c r="B35" s="22">
        <f t="shared" si="2"/>
        <v>1517</v>
      </c>
      <c r="C35" s="120"/>
      <c r="D35" s="11"/>
      <c r="E35" s="11"/>
      <c r="F35" s="11"/>
      <c r="G35" s="23"/>
      <c r="H35" s="26"/>
      <c r="I35" s="129"/>
      <c r="J35" s="25"/>
      <c r="K35" s="24"/>
      <c r="L35" s="24"/>
      <c r="M35" s="24"/>
      <c r="N35" s="24"/>
      <c r="O35" s="25"/>
      <c r="P35" s="26"/>
      <c r="Q35" s="25"/>
      <c r="R35" s="139"/>
      <c r="S35" s="149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5">
      <c r="A36" s="40"/>
      <c r="B36" s="22">
        <f t="shared" si="2"/>
        <v>1518</v>
      </c>
      <c r="C36" s="120"/>
      <c r="D36" s="11"/>
      <c r="E36" s="11"/>
      <c r="F36" s="11"/>
      <c r="G36" s="23"/>
      <c r="H36" s="26"/>
      <c r="I36" s="129"/>
      <c r="J36" s="25"/>
      <c r="K36" s="24"/>
      <c r="L36" s="24"/>
      <c r="M36" s="24"/>
      <c r="N36" s="24"/>
      <c r="O36" s="25"/>
      <c r="P36" s="26"/>
      <c r="Q36" s="25"/>
      <c r="R36" s="139"/>
      <c r="S36" s="149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5">
      <c r="A37" s="40"/>
      <c r="B37" s="22">
        <f t="shared" si="2"/>
        <v>1519</v>
      </c>
      <c r="C37" s="120"/>
      <c r="D37" s="11"/>
      <c r="E37" s="11"/>
      <c r="F37" s="11"/>
      <c r="G37" s="23"/>
      <c r="H37" s="26"/>
      <c r="I37" s="129"/>
      <c r="J37" s="25"/>
      <c r="K37" s="24"/>
      <c r="L37" s="24"/>
      <c r="M37" s="24"/>
      <c r="N37" s="24"/>
      <c r="O37" s="25"/>
      <c r="P37" s="26"/>
      <c r="Q37" s="25"/>
      <c r="R37" s="139"/>
      <c r="S37" s="149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5">
      <c r="A38" s="40"/>
      <c r="B38" s="22">
        <f t="shared" si="2"/>
        <v>1520</v>
      </c>
      <c r="C38" s="120"/>
      <c r="D38" s="11"/>
      <c r="E38" s="11"/>
      <c r="F38" s="11"/>
      <c r="G38" s="23"/>
      <c r="H38" s="26"/>
      <c r="I38" s="129"/>
      <c r="J38" s="25"/>
      <c r="K38" s="24"/>
      <c r="L38" s="24"/>
      <c r="M38" s="24"/>
      <c r="N38" s="24"/>
      <c r="O38" s="25"/>
      <c r="P38" s="26"/>
      <c r="Q38" s="25"/>
      <c r="R38" s="139"/>
      <c r="S38" s="149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5">
      <c r="A39" s="40"/>
      <c r="B39" s="22">
        <f t="shared" si="2"/>
        <v>1521</v>
      </c>
      <c r="C39" s="120"/>
      <c r="D39" s="11"/>
      <c r="E39" s="11"/>
      <c r="F39" s="11"/>
      <c r="G39" s="23"/>
      <c r="H39" s="26"/>
      <c r="I39" s="129"/>
      <c r="J39" s="25"/>
      <c r="K39" s="24"/>
      <c r="L39" s="24"/>
      <c r="M39" s="24"/>
      <c r="N39" s="24"/>
      <c r="O39" s="25"/>
      <c r="P39" s="26"/>
      <c r="Q39" s="25"/>
      <c r="R39" s="139"/>
      <c r="S39" s="149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5">
      <c r="A40" s="40"/>
      <c r="B40" s="22">
        <f t="shared" si="2"/>
        <v>1522</v>
      </c>
      <c r="C40" s="120"/>
      <c r="D40" s="11"/>
      <c r="E40" s="11"/>
      <c r="F40" s="11"/>
      <c r="G40" s="23"/>
      <c r="H40" s="26"/>
      <c r="I40" s="129"/>
      <c r="J40" s="25"/>
      <c r="K40" s="24"/>
      <c r="L40" s="24"/>
      <c r="M40" s="24"/>
      <c r="N40" s="24"/>
      <c r="O40" s="25"/>
      <c r="P40" s="26"/>
      <c r="Q40" s="25"/>
      <c r="R40" s="139"/>
      <c r="S40" s="149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5">
      <c r="A41" s="40"/>
      <c r="B41" s="22">
        <f t="shared" si="2"/>
        <v>1523</v>
      </c>
      <c r="C41" s="120"/>
      <c r="D41" s="11"/>
      <c r="E41" s="11"/>
      <c r="F41" s="11"/>
      <c r="G41" s="23"/>
      <c r="H41" s="26"/>
      <c r="I41" s="129"/>
      <c r="J41" s="25"/>
      <c r="K41" s="24"/>
      <c r="L41" s="24"/>
      <c r="M41" s="24"/>
      <c r="N41" s="24"/>
      <c r="O41" s="25"/>
      <c r="P41" s="26"/>
      <c r="Q41" s="25"/>
      <c r="R41" s="139"/>
      <c r="S41" s="149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5">
      <c r="A42" s="40"/>
      <c r="B42" s="22">
        <f t="shared" si="2"/>
        <v>1524</v>
      </c>
      <c r="C42" s="120"/>
      <c r="D42" s="11"/>
      <c r="E42" s="11"/>
      <c r="F42" s="11"/>
      <c r="G42" s="23"/>
      <c r="H42" s="26"/>
      <c r="I42" s="129"/>
      <c r="J42" s="25"/>
      <c r="K42" s="24"/>
      <c r="L42" s="24"/>
      <c r="M42" s="24"/>
      <c r="N42" s="24"/>
      <c r="O42" s="25"/>
      <c r="P42" s="26"/>
      <c r="Q42" s="25"/>
      <c r="R42" s="139"/>
      <c r="S42" s="149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5">
      <c r="A43" s="40"/>
      <c r="B43" s="22">
        <f t="shared" si="2"/>
        <v>1525</v>
      </c>
      <c r="C43" s="120"/>
      <c r="D43" s="11"/>
      <c r="E43" s="11"/>
      <c r="F43" s="11"/>
      <c r="G43" s="23"/>
      <c r="H43" s="26"/>
      <c r="I43" s="129"/>
      <c r="J43" s="25"/>
      <c r="K43" s="24"/>
      <c r="L43" s="24"/>
      <c r="M43" s="24"/>
      <c r="N43" s="24"/>
      <c r="O43" s="25"/>
      <c r="P43" s="26"/>
      <c r="Q43" s="25"/>
      <c r="R43" s="139"/>
      <c r="S43" s="149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5.75" thickBot="1">
      <c r="A44" s="184" t="s">
        <v>40</v>
      </c>
      <c r="B44" s="185"/>
      <c r="C44" s="121">
        <f aca="true" t="shared" si="3" ref="C44:S44">SUM(C22:C43)</f>
        <v>0</v>
      </c>
      <c r="D44" s="58">
        <f t="shared" si="3"/>
        <v>0</v>
      </c>
      <c r="E44" s="58">
        <f t="shared" si="3"/>
        <v>-16811</v>
      </c>
      <c r="F44" s="58">
        <f t="shared" si="3"/>
        <v>0</v>
      </c>
      <c r="G44" s="60">
        <f t="shared" si="3"/>
        <v>0</v>
      </c>
      <c r="H44" s="60">
        <f t="shared" si="3"/>
        <v>0</v>
      </c>
      <c r="I44" s="125">
        <f t="shared" si="3"/>
        <v>0</v>
      </c>
      <c r="J44" s="58">
        <f t="shared" si="3"/>
        <v>10211</v>
      </c>
      <c r="K44" s="58">
        <f t="shared" si="3"/>
        <v>786</v>
      </c>
      <c r="L44" s="59">
        <f t="shared" si="3"/>
        <v>0</v>
      </c>
      <c r="M44" s="58">
        <f t="shared" si="3"/>
        <v>0</v>
      </c>
      <c r="N44" s="58">
        <f t="shared" si="3"/>
        <v>6600</v>
      </c>
      <c r="O44" s="58">
        <f t="shared" si="3"/>
        <v>0</v>
      </c>
      <c r="P44" s="58">
        <f t="shared" si="3"/>
        <v>0</v>
      </c>
      <c r="Q44" s="60">
        <f t="shared" si="3"/>
        <v>0</v>
      </c>
      <c r="R44" s="140">
        <f t="shared" si="3"/>
        <v>0</v>
      </c>
      <c r="S44" s="150">
        <f t="shared" si="3"/>
        <v>0</v>
      </c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5.75" thickBot="1">
      <c r="A45" s="28" t="s">
        <v>25</v>
      </c>
      <c r="B45" s="29">
        <v>507</v>
      </c>
      <c r="C45" s="30"/>
      <c r="D45" s="31"/>
      <c r="E45" s="32"/>
      <c r="F45" s="33"/>
      <c r="G45" s="123"/>
      <c r="H45" s="34"/>
      <c r="I45" s="35"/>
      <c r="J45" s="36"/>
      <c r="K45" s="36"/>
      <c r="L45" s="36"/>
      <c r="M45" s="36"/>
      <c r="N45" s="36"/>
      <c r="O45" s="35"/>
      <c r="P45" s="34"/>
      <c r="Q45" s="45"/>
      <c r="R45" s="141"/>
      <c r="S45" s="151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5">
      <c r="A46" s="40" t="s">
        <v>90</v>
      </c>
      <c r="B46" s="37">
        <f>B45+1</f>
        <v>508</v>
      </c>
      <c r="C46" s="10">
        <v>250</v>
      </c>
      <c r="D46" s="15"/>
      <c r="E46" s="16"/>
      <c r="F46" s="17"/>
      <c r="G46" s="124"/>
      <c r="H46" s="18"/>
      <c r="I46" s="19"/>
      <c r="J46" s="20"/>
      <c r="K46" s="20"/>
      <c r="L46" s="20"/>
      <c r="M46" s="20"/>
      <c r="N46" s="20"/>
      <c r="O46" s="19"/>
      <c r="P46" s="18"/>
      <c r="Q46" s="44"/>
      <c r="R46" s="138"/>
      <c r="S46" s="147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5">
      <c r="A47" s="40" t="s">
        <v>91</v>
      </c>
      <c r="B47" s="37">
        <f aca="true" t="shared" si="4" ref="B47:B61">B46+1</f>
        <v>509</v>
      </c>
      <c r="C47" s="10">
        <v>48</v>
      </c>
      <c r="D47" s="15"/>
      <c r="E47" s="16"/>
      <c r="F47" s="17"/>
      <c r="G47" s="124"/>
      <c r="H47" s="18"/>
      <c r="I47" s="19"/>
      <c r="J47" s="20"/>
      <c r="K47" s="20"/>
      <c r="L47" s="20"/>
      <c r="M47" s="20"/>
      <c r="N47" s="20"/>
      <c r="O47" s="19"/>
      <c r="P47" s="18"/>
      <c r="Q47" s="44"/>
      <c r="R47" s="138"/>
      <c r="S47" s="147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5">
      <c r="A48" s="40" t="s">
        <v>92</v>
      </c>
      <c r="B48" s="37">
        <f t="shared" si="4"/>
        <v>510</v>
      </c>
      <c r="C48" s="10">
        <v>110</v>
      </c>
      <c r="D48" s="15"/>
      <c r="E48" s="16"/>
      <c r="F48" s="17"/>
      <c r="G48" s="124"/>
      <c r="H48" s="18"/>
      <c r="I48" s="19"/>
      <c r="J48" s="20"/>
      <c r="K48" s="20"/>
      <c r="L48" s="20"/>
      <c r="M48" s="20"/>
      <c r="N48" s="20"/>
      <c r="O48" s="19"/>
      <c r="P48" s="18"/>
      <c r="Q48" s="44"/>
      <c r="R48" s="138"/>
      <c r="S48" s="147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5">
      <c r="A49" s="40" t="s">
        <v>93</v>
      </c>
      <c r="B49" s="37">
        <f t="shared" si="4"/>
        <v>511</v>
      </c>
      <c r="C49" s="10"/>
      <c r="D49" s="15"/>
      <c r="E49" s="16"/>
      <c r="F49" s="17"/>
      <c r="G49" s="124"/>
      <c r="H49" s="18"/>
      <c r="I49" s="19">
        <v>400</v>
      </c>
      <c r="J49" s="20"/>
      <c r="K49" s="20"/>
      <c r="L49" s="20"/>
      <c r="M49" s="20"/>
      <c r="N49" s="20"/>
      <c r="O49" s="19"/>
      <c r="P49" s="18"/>
      <c r="Q49" s="44"/>
      <c r="R49" s="138"/>
      <c r="S49" s="147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5">
      <c r="A50" s="40" t="s">
        <v>94</v>
      </c>
      <c r="B50" s="37">
        <f t="shared" si="4"/>
        <v>512</v>
      </c>
      <c r="C50" s="10"/>
      <c r="D50" s="15"/>
      <c r="E50" s="16"/>
      <c r="F50" s="17"/>
      <c r="G50" s="124"/>
      <c r="H50" s="18"/>
      <c r="I50" s="19">
        <v>2450</v>
      </c>
      <c r="J50" s="20"/>
      <c r="K50" s="20"/>
      <c r="L50" s="20"/>
      <c r="M50" s="20"/>
      <c r="N50" s="20"/>
      <c r="O50" s="19"/>
      <c r="P50" s="18"/>
      <c r="Q50" s="44"/>
      <c r="R50" s="138"/>
      <c r="S50" s="147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5">
      <c r="A51" s="40"/>
      <c r="B51" s="37">
        <f t="shared" si="4"/>
        <v>513</v>
      </c>
      <c r="C51" s="10"/>
      <c r="D51" s="15"/>
      <c r="E51" s="16"/>
      <c r="F51" s="17"/>
      <c r="G51" s="124"/>
      <c r="H51" s="18"/>
      <c r="I51" s="19"/>
      <c r="J51" s="20"/>
      <c r="K51" s="20"/>
      <c r="L51" s="20"/>
      <c r="M51" s="20"/>
      <c r="N51" s="20"/>
      <c r="O51" s="19"/>
      <c r="P51" s="18"/>
      <c r="Q51" s="44"/>
      <c r="R51" s="138"/>
      <c r="S51" s="147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5">
      <c r="A52" s="40"/>
      <c r="B52" s="37">
        <f t="shared" si="4"/>
        <v>514</v>
      </c>
      <c r="C52" s="10"/>
      <c r="D52" s="15"/>
      <c r="E52" s="16"/>
      <c r="F52" s="17"/>
      <c r="G52" s="124"/>
      <c r="H52" s="18"/>
      <c r="I52" s="19"/>
      <c r="J52" s="20"/>
      <c r="K52" s="20"/>
      <c r="L52" s="20"/>
      <c r="M52" s="20"/>
      <c r="N52" s="20"/>
      <c r="O52" s="19"/>
      <c r="P52" s="18"/>
      <c r="Q52" s="44"/>
      <c r="R52" s="138"/>
      <c r="S52" s="147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5">
      <c r="A53" s="40"/>
      <c r="B53" s="37">
        <f t="shared" si="4"/>
        <v>515</v>
      </c>
      <c r="C53" s="10"/>
      <c r="D53" s="15"/>
      <c r="E53" s="16"/>
      <c r="F53" s="17"/>
      <c r="G53" s="124"/>
      <c r="H53" s="18"/>
      <c r="I53" s="19"/>
      <c r="J53" s="20"/>
      <c r="K53" s="20"/>
      <c r="L53" s="20"/>
      <c r="M53" s="20"/>
      <c r="N53" s="20"/>
      <c r="O53" s="19"/>
      <c r="P53" s="18"/>
      <c r="Q53" s="44"/>
      <c r="R53" s="138"/>
      <c r="S53" s="147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5">
      <c r="A54" s="40"/>
      <c r="B54" s="37">
        <f t="shared" si="4"/>
        <v>516</v>
      </c>
      <c r="C54" s="10"/>
      <c r="D54" s="15"/>
      <c r="E54" s="16"/>
      <c r="F54" s="17"/>
      <c r="G54" s="124"/>
      <c r="H54" s="18"/>
      <c r="I54" s="19"/>
      <c r="J54" s="20"/>
      <c r="K54" s="20"/>
      <c r="L54" s="20"/>
      <c r="M54" s="20"/>
      <c r="N54" s="20"/>
      <c r="O54" s="19"/>
      <c r="P54" s="18"/>
      <c r="Q54" s="44"/>
      <c r="R54" s="138"/>
      <c r="S54" s="147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5">
      <c r="A55" s="40"/>
      <c r="B55" s="37">
        <f t="shared" si="4"/>
        <v>517</v>
      </c>
      <c r="C55" s="27"/>
      <c r="D55" s="15"/>
      <c r="E55" s="16"/>
      <c r="F55" s="17"/>
      <c r="G55" s="124"/>
      <c r="H55" s="18"/>
      <c r="I55" s="19"/>
      <c r="J55" s="20"/>
      <c r="K55" s="20"/>
      <c r="L55" s="20"/>
      <c r="M55" s="20"/>
      <c r="N55" s="20"/>
      <c r="O55" s="19"/>
      <c r="P55" s="18"/>
      <c r="Q55" s="44"/>
      <c r="R55" s="138"/>
      <c r="S55" s="147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5">
      <c r="A56" s="40"/>
      <c r="B56" s="37">
        <f t="shared" si="4"/>
        <v>518</v>
      </c>
      <c r="C56" s="27"/>
      <c r="D56" s="15"/>
      <c r="E56" s="16"/>
      <c r="F56" s="17"/>
      <c r="G56" s="124"/>
      <c r="H56" s="18"/>
      <c r="I56" s="19"/>
      <c r="J56" s="20"/>
      <c r="K56" s="20"/>
      <c r="L56" s="20"/>
      <c r="M56" s="20"/>
      <c r="N56" s="20"/>
      <c r="O56" s="19"/>
      <c r="P56" s="18"/>
      <c r="Q56" s="44"/>
      <c r="R56" s="138"/>
      <c r="S56" s="147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5">
      <c r="A57" s="40"/>
      <c r="B57" s="37">
        <f t="shared" si="4"/>
        <v>519</v>
      </c>
      <c r="C57" s="27"/>
      <c r="D57" s="15"/>
      <c r="E57" s="16"/>
      <c r="F57" s="17"/>
      <c r="G57" s="124"/>
      <c r="H57" s="18"/>
      <c r="I57" s="19"/>
      <c r="J57" s="20"/>
      <c r="K57" s="20"/>
      <c r="L57" s="20"/>
      <c r="M57" s="20"/>
      <c r="N57" s="20"/>
      <c r="O57" s="19"/>
      <c r="P57" s="18"/>
      <c r="Q57" s="44"/>
      <c r="R57" s="138"/>
      <c r="S57" s="147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5">
      <c r="A58" s="40"/>
      <c r="B58" s="37">
        <f t="shared" si="4"/>
        <v>520</v>
      </c>
      <c r="C58" s="27"/>
      <c r="D58" s="15"/>
      <c r="E58" s="16"/>
      <c r="F58" s="17"/>
      <c r="G58" s="124"/>
      <c r="H58" s="18"/>
      <c r="I58" s="19"/>
      <c r="J58" s="20"/>
      <c r="K58" s="20"/>
      <c r="L58" s="20"/>
      <c r="M58" s="20"/>
      <c r="N58" s="20"/>
      <c r="O58" s="19"/>
      <c r="P58" s="18"/>
      <c r="Q58" s="44"/>
      <c r="R58" s="138"/>
      <c r="S58" s="147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5">
      <c r="A59" s="40"/>
      <c r="B59" s="37">
        <f t="shared" si="4"/>
        <v>521</v>
      </c>
      <c r="C59" s="27"/>
      <c r="D59" s="15"/>
      <c r="E59" s="16"/>
      <c r="F59" s="17"/>
      <c r="G59" s="124"/>
      <c r="H59" s="18"/>
      <c r="I59" s="19"/>
      <c r="J59" s="20"/>
      <c r="K59" s="20"/>
      <c r="L59" s="20"/>
      <c r="M59" s="20"/>
      <c r="N59" s="20"/>
      <c r="O59" s="19"/>
      <c r="P59" s="18"/>
      <c r="Q59" s="44"/>
      <c r="R59" s="138"/>
      <c r="S59" s="147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15">
      <c r="A60" s="40"/>
      <c r="B60" s="37">
        <f t="shared" si="4"/>
        <v>522</v>
      </c>
      <c r="C60" s="27"/>
      <c r="D60" s="15"/>
      <c r="E60" s="16"/>
      <c r="F60" s="17"/>
      <c r="G60" s="124"/>
      <c r="H60" s="18"/>
      <c r="I60" s="19"/>
      <c r="J60" s="20"/>
      <c r="K60" s="20"/>
      <c r="L60" s="20"/>
      <c r="M60" s="20"/>
      <c r="N60" s="20"/>
      <c r="O60" s="19"/>
      <c r="P60" s="18"/>
      <c r="Q60" s="44"/>
      <c r="R60" s="138"/>
      <c r="S60" s="147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15.75" thickBot="1">
      <c r="A61" s="40"/>
      <c r="B61" s="37">
        <f t="shared" si="4"/>
        <v>523</v>
      </c>
      <c r="C61" s="27"/>
      <c r="D61" s="15"/>
      <c r="E61" s="16"/>
      <c r="F61" s="17"/>
      <c r="G61" s="124"/>
      <c r="H61" s="18"/>
      <c r="I61" s="19"/>
      <c r="J61" s="20"/>
      <c r="K61" s="20"/>
      <c r="L61" s="20"/>
      <c r="M61" s="20"/>
      <c r="N61" s="20"/>
      <c r="O61" s="19"/>
      <c r="P61" s="18"/>
      <c r="Q61" s="44"/>
      <c r="R61" s="138"/>
      <c r="S61" s="147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19" ht="15.75" thickBot="1">
      <c r="A62" s="174" t="s">
        <v>28</v>
      </c>
      <c r="B62" s="175"/>
      <c r="C62" s="38">
        <f aca="true" t="shared" si="5" ref="C62:S62">SUM(C45:C61)</f>
        <v>408</v>
      </c>
      <c r="D62" s="38">
        <f t="shared" si="5"/>
        <v>0</v>
      </c>
      <c r="E62" s="38">
        <f t="shared" si="5"/>
        <v>0</v>
      </c>
      <c r="F62" s="38">
        <f t="shared" si="5"/>
        <v>0</v>
      </c>
      <c r="G62" s="46">
        <f t="shared" si="5"/>
        <v>0</v>
      </c>
      <c r="H62" s="46">
        <f t="shared" si="5"/>
        <v>0</v>
      </c>
      <c r="I62" s="126">
        <f t="shared" si="5"/>
        <v>2850</v>
      </c>
      <c r="J62" s="38">
        <f t="shared" si="5"/>
        <v>0</v>
      </c>
      <c r="K62" s="38">
        <f t="shared" si="5"/>
        <v>0</v>
      </c>
      <c r="L62" s="39">
        <f t="shared" si="5"/>
        <v>0</v>
      </c>
      <c r="M62" s="38">
        <f t="shared" si="5"/>
        <v>0</v>
      </c>
      <c r="N62" s="38">
        <f t="shared" si="5"/>
        <v>0</v>
      </c>
      <c r="O62" s="38">
        <f t="shared" si="5"/>
        <v>0</v>
      </c>
      <c r="P62" s="38">
        <f t="shared" si="5"/>
        <v>0</v>
      </c>
      <c r="Q62" s="46">
        <f t="shared" si="5"/>
        <v>0</v>
      </c>
      <c r="R62" s="143">
        <f t="shared" si="5"/>
        <v>0</v>
      </c>
      <c r="S62" s="152">
        <f t="shared" si="5"/>
        <v>0</v>
      </c>
    </row>
    <row r="63" spans="1:19" ht="15.75" thickBot="1">
      <c r="A63" s="178" t="s">
        <v>29</v>
      </c>
      <c r="B63" s="179"/>
      <c r="C63" s="62">
        <f aca="true" t="shared" si="6" ref="C63:S63">C21+C44-C62</f>
        <v>4966</v>
      </c>
      <c r="D63" s="62">
        <f t="shared" si="6"/>
        <v>0</v>
      </c>
      <c r="E63" s="62">
        <f t="shared" si="6"/>
        <v>0</v>
      </c>
      <c r="F63" s="62">
        <f t="shared" si="6"/>
        <v>0</v>
      </c>
      <c r="G63" s="66">
        <f t="shared" si="6"/>
        <v>18.046</v>
      </c>
      <c r="H63" s="64">
        <f t="shared" si="6"/>
        <v>0</v>
      </c>
      <c r="I63" s="64">
        <f t="shared" si="6"/>
        <v>1578.7299999999996</v>
      </c>
      <c r="J63" s="64">
        <f t="shared" si="6"/>
        <v>34010.89</v>
      </c>
      <c r="K63" s="64">
        <f t="shared" si="6"/>
        <v>13174.33</v>
      </c>
      <c r="L63" s="64">
        <f t="shared" si="6"/>
        <v>69603</v>
      </c>
      <c r="M63" s="64">
        <f t="shared" si="6"/>
        <v>8453.78</v>
      </c>
      <c r="N63" s="64">
        <f t="shared" si="6"/>
        <v>13200</v>
      </c>
      <c r="O63" s="64">
        <f t="shared" si="6"/>
        <v>881.37</v>
      </c>
      <c r="P63" s="66">
        <f t="shared" si="6"/>
        <v>3136.565</v>
      </c>
      <c r="Q63" s="64">
        <f t="shared" si="6"/>
        <v>253.87</v>
      </c>
      <c r="R63" s="64">
        <f t="shared" si="6"/>
        <v>210</v>
      </c>
      <c r="S63" s="64">
        <f t="shared" si="6"/>
        <v>0</v>
      </c>
    </row>
    <row r="64" ht="12.75"/>
    <row r="65" ht="12.75"/>
    <row r="66" spans="1:17" ht="24.75">
      <c r="A66" s="4"/>
      <c r="O66" s="173" t="s">
        <v>32</v>
      </c>
      <c r="P66" s="173"/>
      <c r="Q66" s="173"/>
    </row>
    <row r="67" spans="1:17" ht="24.75">
      <c r="A67" s="4" t="s">
        <v>34</v>
      </c>
      <c r="O67" s="173" t="s">
        <v>31</v>
      </c>
      <c r="P67" s="173"/>
      <c r="Q67" s="173"/>
    </row>
    <row r="68" ht="12.75"/>
    <row r="69" ht="12.75">
      <c r="B69" s="118"/>
    </row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239" ht="13.5">
      <c r="D239" s="7" t="s">
        <v>3</v>
      </c>
    </row>
  </sheetData>
  <sheetProtection/>
  <mergeCells count="15">
    <mergeCell ref="O66:Q66"/>
    <mergeCell ref="H3:H4"/>
    <mergeCell ref="B2:H2"/>
    <mergeCell ref="I2:S2"/>
    <mergeCell ref="B1:H1"/>
    <mergeCell ref="O67:Q67"/>
    <mergeCell ref="A62:B62"/>
    <mergeCell ref="A21:B21"/>
    <mergeCell ref="A63:B63"/>
    <mergeCell ref="I3:O3"/>
    <mergeCell ref="D3:F3"/>
    <mergeCell ref="A44:B44"/>
    <mergeCell ref="C3:C4"/>
    <mergeCell ref="B3:B4"/>
    <mergeCell ref="G3:G4"/>
  </mergeCells>
  <printOptions horizontalCentered="1" verticalCentered="1"/>
  <pageMargins left="0.15748031496062992" right="0.31496062992125984" top="0.26" bottom="0.45" header="0.31496062992125984" footer="0.31496062992125984"/>
  <pageSetup fitToHeight="1" fitToWidth="1" horizontalDpi="600" verticalDpi="600" orientation="landscape" paperSize="9" scale="3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16.00390625" style="0" customWidth="1"/>
    <col min="2" max="2" width="29.00390625" style="0" customWidth="1"/>
    <col min="3" max="3" width="10.421875" style="0" customWidth="1"/>
    <col min="4" max="4" width="7.28125" style="0" customWidth="1"/>
    <col min="5" max="5" width="11.8515625" style="0" customWidth="1"/>
    <col min="7" max="7" width="10.7109375" style="0" bestFit="1" customWidth="1"/>
    <col min="9" max="9" width="21.140625" style="0" customWidth="1"/>
    <col min="10" max="10" width="18.57421875" style="0" customWidth="1"/>
    <col min="11" max="12" width="9.140625" style="0" customWidth="1"/>
  </cols>
  <sheetData>
    <row r="1" spans="1:10" ht="18.75">
      <c r="A1" s="157" t="s">
        <v>61</v>
      </c>
      <c r="B1" s="157" t="s">
        <v>37</v>
      </c>
      <c r="C1" s="158" t="s">
        <v>16</v>
      </c>
      <c r="E1" s="67" t="s">
        <v>63</v>
      </c>
      <c r="F1" s="134" t="s">
        <v>1</v>
      </c>
      <c r="G1" s="68" t="s">
        <v>65</v>
      </c>
      <c r="H1" s="68" t="s">
        <v>4</v>
      </c>
      <c r="I1" s="68" t="s">
        <v>0</v>
      </c>
      <c r="J1" s="69" t="s">
        <v>15</v>
      </c>
    </row>
    <row r="2" spans="1:10" ht="18.75">
      <c r="A2" s="159">
        <f>'التقرير اليومي'!D63</f>
        <v>0</v>
      </c>
      <c r="B2" s="160" t="s">
        <v>47</v>
      </c>
      <c r="C2" s="161">
        <v>101001</v>
      </c>
      <c r="E2" s="72"/>
      <c r="F2" s="72"/>
      <c r="G2" s="131"/>
      <c r="H2" s="72"/>
      <c r="I2" s="70"/>
      <c r="J2" s="70"/>
    </row>
    <row r="3" spans="1:10" ht="18.75">
      <c r="A3" s="162">
        <f>'التقرير اليومي'!G63</f>
        <v>18.046</v>
      </c>
      <c r="B3" s="160" t="s">
        <v>46</v>
      </c>
      <c r="C3" s="161">
        <v>101002</v>
      </c>
      <c r="E3" s="72"/>
      <c r="F3" s="72"/>
      <c r="G3" s="131"/>
      <c r="H3" s="72"/>
      <c r="I3" s="70"/>
      <c r="J3" s="70"/>
    </row>
    <row r="4" spans="1:10" ht="18.75">
      <c r="A4" s="162">
        <f>'التقرير اليومي'!H63</f>
        <v>0</v>
      </c>
      <c r="B4" s="160" t="s">
        <v>72</v>
      </c>
      <c r="C4" s="161">
        <v>101003</v>
      </c>
      <c r="E4" s="72"/>
      <c r="F4" s="72"/>
      <c r="G4" s="131"/>
      <c r="H4" s="72"/>
      <c r="I4" s="70"/>
      <c r="J4" s="70"/>
    </row>
    <row r="5" spans="1:10" ht="18.75">
      <c r="A5" s="159">
        <f>'التقرير اليومي'!C63</f>
        <v>4966</v>
      </c>
      <c r="B5" s="160" t="s">
        <v>38</v>
      </c>
      <c r="C5" s="161">
        <v>101005</v>
      </c>
      <c r="E5" s="72"/>
      <c r="F5" s="72"/>
      <c r="G5" s="131"/>
      <c r="H5" s="72"/>
      <c r="I5" s="70"/>
      <c r="J5" s="70"/>
    </row>
    <row r="6" spans="1:10" ht="18.75">
      <c r="A6" s="159">
        <f>'التقرير اليومي'!E63</f>
        <v>0</v>
      </c>
      <c r="B6" s="160" t="s">
        <v>48</v>
      </c>
      <c r="C6" s="161">
        <v>101009</v>
      </c>
      <c r="E6" s="72"/>
      <c r="F6" s="72"/>
      <c r="G6" s="131"/>
      <c r="H6" s="72"/>
      <c r="I6" s="70"/>
      <c r="J6" s="70"/>
    </row>
    <row r="7" spans="1:10" ht="18.75">
      <c r="A7" s="159"/>
      <c r="B7" s="160" t="s">
        <v>49</v>
      </c>
      <c r="C7" s="161">
        <v>101010</v>
      </c>
      <c r="D7" s="2"/>
      <c r="E7" s="72"/>
      <c r="F7" s="72"/>
      <c r="G7" s="131"/>
      <c r="H7" s="72"/>
      <c r="I7" s="70"/>
      <c r="J7" s="70"/>
    </row>
    <row r="8" spans="1:10" ht="18.75">
      <c r="A8" s="159">
        <f>'التقرير اليومي'!F63</f>
        <v>0</v>
      </c>
      <c r="B8" s="160" t="s">
        <v>50</v>
      </c>
      <c r="C8" s="161">
        <v>101011</v>
      </c>
      <c r="D8" s="2"/>
      <c r="E8" s="72"/>
      <c r="F8" s="72"/>
      <c r="G8" s="131"/>
      <c r="H8" s="72"/>
      <c r="I8" s="70"/>
      <c r="J8" s="70"/>
    </row>
    <row r="9" spans="1:10" ht="18.75">
      <c r="A9" s="162">
        <f>'التقرير اليومي'!I63</f>
        <v>1578.7299999999996</v>
      </c>
      <c r="B9" s="160" t="s">
        <v>51</v>
      </c>
      <c r="C9" s="161">
        <v>102001</v>
      </c>
      <c r="D9" s="2"/>
      <c r="E9" s="72"/>
      <c r="F9" s="72"/>
      <c r="G9" s="131"/>
      <c r="H9" s="72"/>
      <c r="I9" s="70"/>
      <c r="J9" s="70"/>
    </row>
    <row r="10" spans="1:10" ht="18.75">
      <c r="A10" s="162">
        <f>'التقرير اليومي'!P63</f>
        <v>3136.565</v>
      </c>
      <c r="B10" s="160" t="s">
        <v>52</v>
      </c>
      <c r="C10" s="161">
        <v>102002</v>
      </c>
      <c r="D10" s="2"/>
      <c r="E10" s="71"/>
      <c r="F10" s="71"/>
      <c r="G10" s="71"/>
      <c r="H10" s="71">
        <f>SUM(H2:H9)</f>
        <v>0</v>
      </c>
      <c r="I10" s="71"/>
      <c r="J10" s="71" t="s">
        <v>13</v>
      </c>
    </row>
    <row r="11" spans="1:9" ht="18.75">
      <c r="A11" s="162">
        <f>'التقرير اليومي'!Q63</f>
        <v>253.87</v>
      </c>
      <c r="B11" s="160" t="s">
        <v>53</v>
      </c>
      <c r="C11" s="161">
        <v>102003</v>
      </c>
      <c r="D11" s="2"/>
      <c r="E11" s="47"/>
      <c r="F11" s="47"/>
      <c r="G11" s="47"/>
      <c r="H11" s="47"/>
      <c r="I11" s="2"/>
    </row>
    <row r="12" spans="1:9" ht="18.75">
      <c r="A12" s="162">
        <f>'التقرير اليومي'!R63</f>
        <v>210</v>
      </c>
      <c r="B12" s="160" t="s">
        <v>54</v>
      </c>
      <c r="C12" s="161">
        <v>102004</v>
      </c>
      <c r="D12" s="2"/>
      <c r="E12" s="47"/>
      <c r="F12" s="47"/>
      <c r="G12" s="47"/>
      <c r="H12" s="47"/>
      <c r="I12" s="2"/>
    </row>
    <row r="13" spans="1:9" ht="18.75">
      <c r="A13" s="162">
        <f>'التقرير اليومي'!K63</f>
        <v>13174.33</v>
      </c>
      <c r="B13" s="160" t="s">
        <v>55</v>
      </c>
      <c r="C13" s="161">
        <v>102023</v>
      </c>
      <c r="D13" s="2"/>
      <c r="E13" s="47"/>
      <c r="F13" s="47"/>
      <c r="G13" s="47"/>
      <c r="H13" s="47"/>
      <c r="I13" s="2"/>
    </row>
    <row r="14" spans="1:9" ht="18.75">
      <c r="A14" s="162">
        <f>'التقرير اليومي'!M63</f>
        <v>8453.78</v>
      </c>
      <c r="B14" s="160" t="s">
        <v>56</v>
      </c>
      <c r="C14" s="161">
        <v>102024</v>
      </c>
      <c r="D14" s="2"/>
      <c r="E14" s="47"/>
      <c r="F14" s="47"/>
      <c r="G14" s="47"/>
      <c r="H14" s="47"/>
      <c r="I14" s="2"/>
    </row>
    <row r="15" spans="1:9" ht="18.75">
      <c r="A15" s="162">
        <v>0</v>
      </c>
      <c r="B15" s="160" t="s">
        <v>57</v>
      </c>
      <c r="C15" s="161">
        <v>102025</v>
      </c>
      <c r="D15" s="2"/>
      <c r="E15" s="47"/>
      <c r="F15" s="47"/>
      <c r="G15" s="47"/>
      <c r="H15" s="47"/>
      <c r="I15" s="2"/>
    </row>
    <row r="16" spans="1:9" ht="18.75">
      <c r="A16" s="162">
        <f>'التقرير اليومي'!O63</f>
        <v>881.37</v>
      </c>
      <c r="B16" s="160" t="s">
        <v>58</v>
      </c>
      <c r="C16" s="161">
        <v>102026</v>
      </c>
      <c r="D16" s="2"/>
      <c r="E16" s="47"/>
      <c r="F16" s="47"/>
      <c r="G16" s="47"/>
      <c r="H16" s="47"/>
      <c r="I16" s="2"/>
    </row>
    <row r="17" spans="1:9" ht="18.75">
      <c r="A17" s="162">
        <f>'التقرير اليومي'!J63</f>
        <v>34010.89</v>
      </c>
      <c r="B17" s="160" t="s">
        <v>59</v>
      </c>
      <c r="C17" s="161">
        <v>102027</v>
      </c>
      <c r="D17" s="2"/>
      <c r="E17" s="47"/>
      <c r="F17" s="47"/>
      <c r="G17" s="47"/>
      <c r="H17" s="47"/>
      <c r="I17" s="2"/>
    </row>
    <row r="18" spans="1:3" ht="23.25" customHeight="1">
      <c r="A18" s="162">
        <f>'التقرير اليومي'!L63</f>
        <v>69603</v>
      </c>
      <c r="B18" s="160" t="s">
        <v>60</v>
      </c>
      <c r="C18" s="161">
        <v>102028</v>
      </c>
    </row>
    <row r="19" spans="1:3" ht="23.25" customHeight="1">
      <c r="A19" s="162">
        <f>'التقرير اليومي'!S63</f>
        <v>0</v>
      </c>
      <c r="B19" s="163" t="s">
        <v>74</v>
      </c>
      <c r="C19" s="164">
        <v>102029</v>
      </c>
    </row>
    <row r="20" spans="1:3" ht="23.25" customHeight="1">
      <c r="A20" s="162">
        <f>'التقرير اليومي'!N63</f>
        <v>13200</v>
      </c>
      <c r="B20" s="163" t="s">
        <v>85</v>
      </c>
      <c r="C20" s="164">
        <v>102030</v>
      </c>
    </row>
    <row r="21" spans="1:3" ht="23.25" customHeight="1">
      <c r="A21" s="165">
        <f>A2+A3*5.5+A5+A6+A7+A8+A9+A10*5.5+A11*4+A12*4.5+A13+A14+A15+A16+A17+A18+A4*4+A19*4.5+A20</f>
        <v>165178.9405</v>
      </c>
      <c r="B21" s="166" t="s">
        <v>62</v>
      </c>
      <c r="C21" s="16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H19" sqref="H19"/>
    </sheetView>
  </sheetViews>
  <sheetFormatPr defaultColWidth="9.140625" defaultRowHeight="12.75"/>
  <cols>
    <col min="4" max="4" width="8.7109375" style="0" customWidth="1"/>
    <col min="8" max="8" width="9.7109375" style="0" bestFit="1" customWidth="1"/>
    <col min="13" max="13" width="9.421875" style="0" customWidth="1"/>
    <col min="14" max="14" width="8.140625" style="0" customWidth="1"/>
    <col min="15" max="15" width="7.7109375" style="0" customWidth="1"/>
  </cols>
  <sheetData>
    <row r="1" spans="1:15" ht="15">
      <c r="A1" s="95" t="s">
        <v>10</v>
      </c>
      <c r="B1" s="96" t="s">
        <v>9</v>
      </c>
      <c r="C1" s="97" t="s">
        <v>12</v>
      </c>
      <c r="D1" s="218" t="s">
        <v>10</v>
      </c>
      <c r="E1" s="219"/>
      <c r="F1" s="220"/>
      <c r="G1" s="221" t="s">
        <v>66</v>
      </c>
      <c r="H1" s="222"/>
      <c r="I1" s="223"/>
      <c r="J1" s="224" t="s">
        <v>42</v>
      </c>
      <c r="K1" s="225"/>
      <c r="L1" s="225"/>
      <c r="M1" s="98" t="s">
        <v>5</v>
      </c>
      <c r="N1" s="98" t="s">
        <v>6</v>
      </c>
      <c r="O1" s="98" t="s">
        <v>7</v>
      </c>
    </row>
    <row r="2" spans="1:15" ht="15">
      <c r="A2" s="99"/>
      <c r="B2" s="100">
        <v>10445</v>
      </c>
      <c r="C2" s="117"/>
      <c r="D2" s="101">
        <f>E2*F2</f>
        <v>0</v>
      </c>
      <c r="E2" s="102"/>
      <c r="F2" s="103">
        <v>200</v>
      </c>
      <c r="G2" s="104">
        <f>H2*I2</f>
        <v>5200</v>
      </c>
      <c r="H2" s="102">
        <v>26</v>
      </c>
      <c r="I2" s="105">
        <v>200</v>
      </c>
      <c r="J2" s="106">
        <f>K2*L2</f>
        <v>0</v>
      </c>
      <c r="K2" s="102"/>
      <c r="L2" s="107">
        <v>200</v>
      </c>
      <c r="M2" s="98">
        <f>N2*O2</f>
        <v>5200</v>
      </c>
      <c r="N2" s="98">
        <f>K2+H2+E2</f>
        <v>26</v>
      </c>
      <c r="O2" s="98">
        <v>200</v>
      </c>
    </row>
    <row r="3" spans="1:15" ht="15">
      <c r="A3" s="99"/>
      <c r="B3" s="100">
        <v>6366</v>
      </c>
      <c r="C3" s="117"/>
      <c r="D3" s="101">
        <f aca="true" t="shared" si="0" ref="D3:D9">E3*F3</f>
        <v>0</v>
      </c>
      <c r="E3" s="102"/>
      <c r="F3" s="103">
        <v>100</v>
      </c>
      <c r="G3" s="104">
        <f aca="true" t="shared" si="1" ref="G3:G9">H3*I3</f>
        <v>7600</v>
      </c>
      <c r="H3" s="102">
        <v>76</v>
      </c>
      <c r="I3" s="105">
        <v>100</v>
      </c>
      <c r="J3" s="106">
        <f aca="true" t="shared" si="2" ref="J3:J9">K3*L3</f>
        <v>800</v>
      </c>
      <c r="K3" s="102">
        <v>8</v>
      </c>
      <c r="L3" s="107">
        <v>100</v>
      </c>
      <c r="M3" s="98">
        <f aca="true" t="shared" si="3" ref="M3:M9">N3*O3</f>
        <v>8400</v>
      </c>
      <c r="N3" s="98">
        <f aca="true" t="shared" si="4" ref="N3:N9">K3+H3+E3</f>
        <v>84</v>
      </c>
      <c r="O3" s="98">
        <v>100</v>
      </c>
    </row>
    <row r="4" spans="1:15" ht="15">
      <c r="A4" s="99"/>
      <c r="B4" s="100"/>
      <c r="C4" s="117"/>
      <c r="D4" s="101">
        <f t="shared" si="0"/>
        <v>0</v>
      </c>
      <c r="E4" s="102"/>
      <c r="F4" s="103">
        <v>50</v>
      </c>
      <c r="G4" s="104">
        <f t="shared" si="1"/>
        <v>3750</v>
      </c>
      <c r="H4" s="102">
        <v>75</v>
      </c>
      <c r="I4" s="105">
        <v>50</v>
      </c>
      <c r="J4" s="106">
        <f t="shared" si="2"/>
        <v>50</v>
      </c>
      <c r="K4" s="102">
        <v>1</v>
      </c>
      <c r="L4" s="107">
        <v>50</v>
      </c>
      <c r="M4" s="98">
        <f t="shared" si="3"/>
        <v>3800</v>
      </c>
      <c r="N4" s="98">
        <f t="shared" si="4"/>
        <v>76</v>
      </c>
      <c r="O4" s="98">
        <v>50</v>
      </c>
    </row>
    <row r="5" spans="1:15" ht="15">
      <c r="A5" s="104">
        <f>SUM(A2:A4)</f>
        <v>0</v>
      </c>
      <c r="B5" s="105">
        <f>SUM(B2:B4)</f>
        <v>16811</v>
      </c>
      <c r="C5" s="117"/>
      <c r="D5" s="101">
        <f t="shared" si="0"/>
        <v>0</v>
      </c>
      <c r="E5" s="102"/>
      <c r="F5" s="103">
        <v>20</v>
      </c>
      <c r="G5" s="104">
        <f t="shared" si="1"/>
        <v>160</v>
      </c>
      <c r="H5" s="102">
        <v>8</v>
      </c>
      <c r="I5" s="105">
        <v>20</v>
      </c>
      <c r="J5" s="106">
        <f t="shared" si="2"/>
        <v>0</v>
      </c>
      <c r="K5" s="102"/>
      <c r="L5" s="107">
        <v>20</v>
      </c>
      <c r="M5" s="98">
        <f t="shared" si="3"/>
        <v>160</v>
      </c>
      <c r="N5" s="98">
        <f t="shared" si="4"/>
        <v>8</v>
      </c>
      <c r="O5" s="98">
        <v>20</v>
      </c>
    </row>
    <row r="6" spans="1:15" ht="15">
      <c r="A6" s="169"/>
      <c r="B6" s="169">
        <v>786</v>
      </c>
      <c r="C6" s="117"/>
      <c r="D6" s="101">
        <f t="shared" si="0"/>
        <v>0</v>
      </c>
      <c r="E6" s="102"/>
      <c r="F6" s="103">
        <v>10</v>
      </c>
      <c r="G6" s="104">
        <f t="shared" si="1"/>
        <v>0</v>
      </c>
      <c r="H6" s="102"/>
      <c r="I6" s="105">
        <v>10</v>
      </c>
      <c r="J6" s="106">
        <f t="shared" si="2"/>
        <v>30</v>
      </c>
      <c r="K6" s="102">
        <v>3</v>
      </c>
      <c r="L6" s="168">
        <v>10</v>
      </c>
      <c r="M6" s="98">
        <f t="shared" si="3"/>
        <v>30</v>
      </c>
      <c r="N6" s="98">
        <f t="shared" si="4"/>
        <v>3</v>
      </c>
      <c r="O6" s="98">
        <v>10</v>
      </c>
    </row>
    <row r="7" spans="1:15" ht="15">
      <c r="A7" s="99"/>
      <c r="B7" s="99"/>
      <c r="C7" s="117"/>
      <c r="D7" s="101">
        <f t="shared" si="0"/>
        <v>0</v>
      </c>
      <c r="E7" s="102"/>
      <c r="F7" s="103">
        <v>5</v>
      </c>
      <c r="G7" s="104">
        <f t="shared" si="1"/>
        <v>0</v>
      </c>
      <c r="H7" s="102"/>
      <c r="I7" s="105">
        <v>5</v>
      </c>
      <c r="J7" s="106">
        <f t="shared" si="2"/>
        <v>5</v>
      </c>
      <c r="K7" s="102">
        <v>1</v>
      </c>
      <c r="L7" s="107">
        <v>5</v>
      </c>
      <c r="M7" s="98">
        <f t="shared" si="3"/>
        <v>5</v>
      </c>
      <c r="N7" s="98">
        <f t="shared" si="4"/>
        <v>1</v>
      </c>
      <c r="O7" s="98">
        <v>5</v>
      </c>
    </row>
    <row r="8" spans="1:15" ht="15">
      <c r="A8" s="99"/>
      <c r="B8" s="99"/>
      <c r="C8" s="117"/>
      <c r="D8" s="101">
        <f t="shared" si="0"/>
        <v>0</v>
      </c>
      <c r="E8" s="102"/>
      <c r="F8" s="103">
        <v>2</v>
      </c>
      <c r="G8" s="104">
        <f t="shared" si="1"/>
        <v>0</v>
      </c>
      <c r="H8" s="102"/>
      <c r="I8" s="105">
        <v>2</v>
      </c>
      <c r="J8" s="106">
        <f t="shared" si="2"/>
        <v>0</v>
      </c>
      <c r="K8" s="102"/>
      <c r="L8" s="107">
        <v>2</v>
      </c>
      <c r="M8" s="98">
        <f t="shared" si="3"/>
        <v>0</v>
      </c>
      <c r="N8" s="98">
        <f t="shared" si="4"/>
        <v>0</v>
      </c>
      <c r="O8" s="98">
        <v>2</v>
      </c>
    </row>
    <row r="9" spans="1:15" ht="15">
      <c r="A9" s="99"/>
      <c r="B9" s="99"/>
      <c r="C9" s="117"/>
      <c r="D9" s="101">
        <f t="shared" si="0"/>
        <v>0</v>
      </c>
      <c r="E9" s="102"/>
      <c r="F9" s="103">
        <v>1</v>
      </c>
      <c r="G9" s="104">
        <f t="shared" si="1"/>
        <v>0</v>
      </c>
      <c r="H9" s="102"/>
      <c r="I9" s="105">
        <v>1</v>
      </c>
      <c r="J9" s="106">
        <f t="shared" si="2"/>
        <v>2</v>
      </c>
      <c r="K9" s="102">
        <v>2</v>
      </c>
      <c r="L9" s="107">
        <v>1</v>
      </c>
      <c r="M9" s="98">
        <f t="shared" si="3"/>
        <v>2</v>
      </c>
      <c r="N9" s="98">
        <f t="shared" si="4"/>
        <v>2</v>
      </c>
      <c r="O9" s="98">
        <v>1</v>
      </c>
    </row>
    <row r="10" spans="1:15" ht="15">
      <c r="A10" s="99"/>
      <c r="B10" s="100"/>
      <c r="C10" s="117"/>
      <c r="D10" s="101">
        <f>E10</f>
        <v>0</v>
      </c>
      <c r="E10" s="102"/>
      <c r="F10" s="103" t="s">
        <v>14</v>
      </c>
      <c r="G10" s="104">
        <f>H10</f>
        <v>0</v>
      </c>
      <c r="H10" s="102"/>
      <c r="I10" s="105" t="s">
        <v>14</v>
      </c>
      <c r="J10" s="106">
        <f>K10</f>
        <v>0</v>
      </c>
      <c r="K10" s="102"/>
      <c r="L10" s="107" t="s">
        <v>14</v>
      </c>
      <c r="M10" s="98">
        <f>N10</f>
        <v>0</v>
      </c>
      <c r="N10" s="98">
        <f>C11</f>
        <v>0</v>
      </c>
      <c r="O10" s="98" t="s">
        <v>14</v>
      </c>
    </row>
    <row r="11" spans="1:15" ht="15.75" thickBot="1">
      <c r="A11" s="108">
        <f>SUM(A6:A10)</f>
        <v>0</v>
      </c>
      <c r="B11" s="108">
        <f>SUM(B6:B10)</f>
        <v>786</v>
      </c>
      <c r="C11" s="109">
        <f>SUM(C2:C10)</f>
        <v>0</v>
      </c>
      <c r="D11" s="110">
        <f>SUM(D2:D10)</f>
        <v>0</v>
      </c>
      <c r="E11" s="226" t="s">
        <v>13</v>
      </c>
      <c r="F11" s="227"/>
      <c r="G11" s="111">
        <f>SUM(G2:G10)</f>
        <v>16710</v>
      </c>
      <c r="H11" s="228" t="s">
        <v>13</v>
      </c>
      <c r="I11" s="229"/>
      <c r="J11" s="112">
        <f>SUM(J2:J10)</f>
        <v>887</v>
      </c>
      <c r="K11" s="230" t="s">
        <v>13</v>
      </c>
      <c r="L11" s="231"/>
      <c r="M11" s="113">
        <f>SUM(M2:M10)</f>
        <v>17597</v>
      </c>
      <c r="N11" s="204" t="s">
        <v>13</v>
      </c>
      <c r="O11" s="205"/>
    </row>
    <row r="12" spans="1:15" ht="15">
      <c r="A12" s="7"/>
      <c r="B12" s="7"/>
      <c r="C12" s="7"/>
      <c r="D12" s="113">
        <f>A11+A5</f>
        <v>0</v>
      </c>
      <c r="E12" s="204" t="s">
        <v>67</v>
      </c>
      <c r="F12" s="205"/>
      <c r="G12" s="114">
        <f>B11+B5</f>
        <v>17597</v>
      </c>
      <c r="H12" s="212" t="s">
        <v>67</v>
      </c>
      <c r="I12" s="213"/>
      <c r="J12" s="115">
        <f>'التقرير اليومي'!D63</f>
        <v>0</v>
      </c>
      <c r="K12" s="202" t="s">
        <v>67</v>
      </c>
      <c r="L12" s="214"/>
      <c r="M12" s="215" t="s">
        <v>68</v>
      </c>
      <c r="N12" s="216"/>
      <c r="O12" s="217"/>
    </row>
    <row r="13" spans="1:15" ht="15">
      <c r="A13" s="7"/>
      <c r="B13" s="7"/>
      <c r="C13" s="7"/>
      <c r="D13" s="113">
        <f>D11-D12</f>
        <v>0</v>
      </c>
      <c r="E13" s="204" t="s">
        <v>8</v>
      </c>
      <c r="F13" s="205"/>
      <c r="G13" s="114">
        <f>G11-G12</f>
        <v>-887</v>
      </c>
      <c r="H13" s="212" t="s">
        <v>8</v>
      </c>
      <c r="I13" s="213"/>
      <c r="J13" s="115">
        <f>J11-J12</f>
        <v>887</v>
      </c>
      <c r="K13" s="202" t="s">
        <v>8</v>
      </c>
      <c r="L13" s="214"/>
      <c r="M13" s="116">
        <f>'التقرير اليومي'!D63</f>
        <v>0</v>
      </c>
      <c r="N13" s="154" t="s">
        <v>75</v>
      </c>
      <c r="O13" s="116">
        <v>0</v>
      </c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16">
        <f>'التقرير اليومي'!E63-الجرد!M16</f>
        <v>-6600</v>
      </c>
      <c r="N14" s="154" t="s">
        <v>76</v>
      </c>
      <c r="O14" s="116">
        <v>3</v>
      </c>
    </row>
    <row r="15" spans="1:15" ht="15">
      <c r="A15" s="115">
        <f>'التقرير اليومي'!D63</f>
        <v>0</v>
      </c>
      <c r="B15" s="115" t="s">
        <v>17</v>
      </c>
      <c r="C15" s="115"/>
      <c r="D15" s="7"/>
      <c r="E15" s="7"/>
      <c r="F15" s="7"/>
      <c r="G15" s="7"/>
      <c r="H15" s="7"/>
      <c r="I15" s="7"/>
      <c r="J15" s="7"/>
      <c r="K15" s="7"/>
      <c r="L15" s="7"/>
      <c r="M15" s="116">
        <f>A17</f>
        <v>0</v>
      </c>
      <c r="N15" s="154" t="s">
        <v>77</v>
      </c>
      <c r="O15" s="116">
        <v>4</v>
      </c>
    </row>
    <row r="16" spans="1:15" ht="15">
      <c r="A16" s="115">
        <f>'التقرير اليومي'!E63</f>
        <v>0</v>
      </c>
      <c r="B16" s="115" t="s">
        <v>18</v>
      </c>
      <c r="C16" s="115">
        <f>B5+A5-A16</f>
        <v>16811</v>
      </c>
      <c r="D16" s="7"/>
      <c r="E16" s="7"/>
      <c r="F16" s="7"/>
      <c r="G16" s="7"/>
      <c r="H16" s="135"/>
      <c r="I16" s="135"/>
      <c r="J16" s="135"/>
      <c r="K16" s="7"/>
      <c r="L16" s="7"/>
      <c r="M16" s="116">
        <v>6600</v>
      </c>
      <c r="N16" s="215">
        <v>12</v>
      </c>
      <c r="O16" s="217"/>
    </row>
    <row r="17" spans="1:15" ht="15">
      <c r="A17" s="115">
        <f>'التقرير اليومي'!F63</f>
        <v>0</v>
      </c>
      <c r="B17" s="115" t="s">
        <v>19</v>
      </c>
      <c r="C17" s="115">
        <f>B11+A11-A17</f>
        <v>786</v>
      </c>
      <c r="D17" s="7"/>
      <c r="E17" s="7"/>
      <c r="F17" s="7"/>
      <c r="G17" s="7"/>
      <c r="H17" s="7"/>
      <c r="I17" s="7"/>
      <c r="J17" s="7"/>
      <c r="K17" s="172"/>
      <c r="L17" s="7"/>
      <c r="M17" s="113">
        <f>SUM(M13:M16)</f>
        <v>0</v>
      </c>
      <c r="N17" s="204" t="s">
        <v>13</v>
      </c>
      <c r="O17" s="205"/>
    </row>
    <row r="18" spans="1:15" ht="15">
      <c r="A18" s="115">
        <f>SUM(A15:A17)</f>
        <v>0</v>
      </c>
      <c r="B18" s="202" t="s">
        <v>13</v>
      </c>
      <c r="C18" s="203"/>
      <c r="D18" s="7"/>
      <c r="E18" s="7"/>
      <c r="F18" s="7"/>
      <c r="G18" s="7"/>
      <c r="H18" s="7"/>
      <c r="I18" s="7"/>
      <c r="J18" s="7" t="s">
        <v>86</v>
      </c>
      <c r="K18" s="7"/>
      <c r="L18" s="7"/>
      <c r="M18" s="116">
        <f>I31</f>
        <v>0</v>
      </c>
      <c r="N18" s="116" t="s">
        <v>44</v>
      </c>
      <c r="O18" s="116">
        <v>0</v>
      </c>
    </row>
    <row r="19" spans="1:15" ht="15">
      <c r="A19" s="130"/>
      <c r="B19" s="130"/>
      <c r="C19" s="130"/>
      <c r="D19" s="7"/>
      <c r="E19" s="7"/>
      <c r="F19" s="7"/>
      <c r="G19" s="7"/>
      <c r="H19" s="7"/>
      <c r="I19" s="211"/>
      <c r="J19" s="211"/>
      <c r="K19" s="7"/>
      <c r="L19" s="7"/>
      <c r="M19" s="116"/>
      <c r="N19" s="116" t="s">
        <v>1</v>
      </c>
      <c r="O19" s="116">
        <v>0</v>
      </c>
    </row>
    <row r="20" spans="1:15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 t="s">
        <v>71</v>
      </c>
      <c r="L20" s="7"/>
      <c r="M20" s="113">
        <f>M11-M17</f>
        <v>17597</v>
      </c>
      <c r="N20" s="204" t="s">
        <v>64</v>
      </c>
      <c r="O20" s="205"/>
    </row>
    <row r="25" ht="13.5" thickBot="1"/>
    <row r="26" spans="9:15" ht="15.75" thickBot="1">
      <c r="I26" s="88">
        <f>K26*J26</f>
        <v>0</v>
      </c>
      <c r="J26" s="89"/>
      <c r="K26" s="90">
        <v>50</v>
      </c>
      <c r="M26" s="114" t="s">
        <v>5</v>
      </c>
      <c r="N26" s="114" t="s">
        <v>69</v>
      </c>
      <c r="O26" s="114" t="s">
        <v>7</v>
      </c>
    </row>
    <row r="27" spans="9:15" ht="15.75" thickBot="1">
      <c r="I27" s="88">
        <f>K27*J27</f>
        <v>0</v>
      </c>
      <c r="J27" s="91"/>
      <c r="K27" s="92">
        <v>20</v>
      </c>
      <c r="M27" s="114">
        <f>N27*O27</f>
        <v>0</v>
      </c>
      <c r="N27" s="102"/>
      <c r="O27" s="114">
        <v>200</v>
      </c>
    </row>
    <row r="28" spans="9:15" ht="15.75" thickBot="1">
      <c r="I28" s="88">
        <f>K28*J28</f>
        <v>0</v>
      </c>
      <c r="J28" s="91"/>
      <c r="K28" s="92">
        <v>10</v>
      </c>
      <c r="M28" s="114">
        <f aca="true" t="shared" si="5" ref="M28:M34">N28*O28</f>
        <v>0</v>
      </c>
      <c r="N28" s="102"/>
      <c r="O28" s="114">
        <v>100</v>
      </c>
    </row>
    <row r="29" spans="9:15" ht="15.75" thickBot="1">
      <c r="I29" s="88">
        <f>K29*J29</f>
        <v>0</v>
      </c>
      <c r="J29" s="91"/>
      <c r="K29" s="92">
        <v>5</v>
      </c>
      <c r="M29" s="114">
        <f t="shared" si="5"/>
        <v>0</v>
      </c>
      <c r="N29" s="102"/>
      <c r="O29" s="114">
        <v>50</v>
      </c>
    </row>
    <row r="30" spans="9:15" ht="15.75" thickBot="1">
      <c r="I30" s="88">
        <f>K30*J30</f>
        <v>0</v>
      </c>
      <c r="J30" s="91"/>
      <c r="K30" s="92">
        <v>1</v>
      </c>
      <c r="M30" s="114">
        <f t="shared" si="5"/>
        <v>0</v>
      </c>
      <c r="N30" s="102"/>
      <c r="O30" s="114">
        <v>20</v>
      </c>
    </row>
    <row r="31" spans="9:15" ht="15.75" thickBot="1">
      <c r="I31" s="133">
        <f>SUM(I26:I30)</f>
        <v>0</v>
      </c>
      <c r="J31" s="210" t="s">
        <v>13</v>
      </c>
      <c r="K31" s="209"/>
      <c r="M31" s="114">
        <f t="shared" si="5"/>
        <v>0</v>
      </c>
      <c r="N31" s="102"/>
      <c r="O31" s="114">
        <v>10</v>
      </c>
    </row>
    <row r="32" spans="9:15" ht="15">
      <c r="I32" s="93">
        <f>الديوان!A3</f>
        <v>18.046</v>
      </c>
      <c r="J32" s="206" t="s">
        <v>11</v>
      </c>
      <c r="K32" s="207"/>
      <c r="M32" s="114">
        <f t="shared" si="5"/>
        <v>0</v>
      </c>
      <c r="N32" s="102"/>
      <c r="O32" s="114">
        <v>5</v>
      </c>
    </row>
    <row r="33" spans="9:15" ht="15.75" thickBot="1">
      <c r="I33" s="94">
        <f>I31-I32</f>
        <v>-18.046</v>
      </c>
      <c r="J33" s="208" t="s">
        <v>8</v>
      </c>
      <c r="K33" s="209"/>
      <c r="M33" s="114">
        <f t="shared" si="5"/>
        <v>0</v>
      </c>
      <c r="N33" s="102"/>
      <c r="O33" s="114">
        <v>2</v>
      </c>
    </row>
    <row r="34" spans="13:15" ht="15">
      <c r="M34" s="114">
        <f t="shared" si="5"/>
        <v>665</v>
      </c>
      <c r="N34" s="102">
        <v>665</v>
      </c>
      <c r="O34" s="114">
        <v>1</v>
      </c>
    </row>
    <row r="35" spans="13:15" ht="15">
      <c r="M35" s="114">
        <f>N35*5.4</f>
        <v>0</v>
      </c>
      <c r="N35" s="102"/>
      <c r="O35" s="114" t="s">
        <v>2</v>
      </c>
    </row>
    <row r="36" spans="6:15" ht="15.75" thickBot="1">
      <c r="F36" t="s">
        <v>71</v>
      </c>
      <c r="M36" s="115">
        <f>SUM(M27:M35)</f>
        <v>665</v>
      </c>
      <c r="N36" s="202" t="s">
        <v>70</v>
      </c>
      <c r="O36" s="203"/>
    </row>
    <row r="37" spans="11:15" ht="15.75" thickBot="1">
      <c r="K37" s="122">
        <v>-1502</v>
      </c>
      <c r="M37" s="115">
        <f>الديوان!A2+الديوان!A3*5.25+الديوان!A5+الديوان!A6+الديوان!A8+الديوان!A4*4</f>
        <v>5060.7415</v>
      </c>
      <c r="N37" s="202" t="s">
        <v>67</v>
      </c>
      <c r="O37" s="203"/>
    </row>
    <row r="38" spans="13:15" ht="15">
      <c r="M38" s="115">
        <f>M36-M37</f>
        <v>-4395.7415</v>
      </c>
      <c r="N38" s="202" t="s">
        <v>8</v>
      </c>
      <c r="O38" s="203"/>
    </row>
    <row r="39" ht="12.75">
      <c r="J39" t="s">
        <v>71</v>
      </c>
    </row>
  </sheetData>
  <sheetProtection/>
  <mergeCells count="25">
    <mergeCell ref="N11:O11"/>
    <mergeCell ref="E12:F12"/>
    <mergeCell ref="E13:F13"/>
    <mergeCell ref="D1:F1"/>
    <mergeCell ref="G1:I1"/>
    <mergeCell ref="J1:L1"/>
    <mergeCell ref="E11:F11"/>
    <mergeCell ref="H11:I11"/>
    <mergeCell ref="K11:L11"/>
    <mergeCell ref="H12:I12"/>
    <mergeCell ref="H13:I13"/>
    <mergeCell ref="K12:L12"/>
    <mergeCell ref="K13:L13"/>
    <mergeCell ref="B18:C18"/>
    <mergeCell ref="M12:O12"/>
    <mergeCell ref="N37:O37"/>
    <mergeCell ref="N16:O16"/>
    <mergeCell ref="N38:O38"/>
    <mergeCell ref="N17:O17"/>
    <mergeCell ref="J32:K32"/>
    <mergeCell ref="J33:K33"/>
    <mergeCell ref="N20:O20"/>
    <mergeCell ref="N36:O36"/>
    <mergeCell ref="J31:K31"/>
    <mergeCell ref="I19:J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rightToLeft="1" zoomScalePageLayoutView="0" workbookViewId="0" topLeftCell="A1">
      <selection activeCell="J12" sqref="J12"/>
    </sheetView>
  </sheetViews>
  <sheetFormatPr defaultColWidth="9.140625" defaultRowHeight="12.75"/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2"/>
      <c r="B12" s="2"/>
    </row>
    <row r="13" spans="1:2" ht="12.75">
      <c r="A13" s="2"/>
      <c r="B13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D4">
      <selection activeCell="IV3" sqref="IV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Samer hg esa</dc:creator>
  <cp:keywords/>
  <dc:description/>
  <cp:lastModifiedBy>dell</cp:lastModifiedBy>
  <cp:lastPrinted>2017-06-01T08:55:18Z</cp:lastPrinted>
  <dcterms:created xsi:type="dcterms:W3CDTF">2012-05-27T06:24:35Z</dcterms:created>
  <dcterms:modified xsi:type="dcterms:W3CDTF">2017-06-03T06:36:57Z</dcterms:modified>
  <cp:category/>
  <cp:version/>
  <cp:contentType/>
  <cp:contentStatus/>
</cp:coreProperties>
</file>