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اليومي'!$A$1:$S$48</definedName>
    <definedName name="_xlnm.Print_Area" localSheetId="10">'الجرد'!$M$1:$O$24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I48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48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Q48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<sst xmlns="http://schemas.openxmlformats.org/spreadsheetml/2006/main" count="145" uniqueCount="101">
  <si>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</si>
  <si>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</si>
  <si>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</si>
  <si>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</si>
  <si>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</si>
  <si>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</si>
  <si>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</si>
  <si>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</si>
  <si>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</si>
  <si>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</si>
  <si>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</si>
  <si>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</si>
  <si>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</si>
  <si>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</si>
  <si>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</si>
  <si>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</si>
  <si>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</si>
  <si>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</si>
  <si>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</si>
  <si>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</si>
  <si>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</si>
  <si>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</si>
  <si>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</si>
  <si>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</si>
  <si>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</si>
  <si>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</si>
  <si>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</si>
  <si>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</si>
  <si>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</si>
  <si>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</si>
  <si>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</si>
  <si>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</si>
  <si>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</si>
  <si>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</si>
  <si>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</si>
  <si>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</si>
  <si>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</si>
  <si>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</si>
  <si>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</si>
  <si>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</si>
  <si>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</si>
  <si>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</si>
  <si>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</si>
  <si>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</si>
  <si>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</si>
  <si>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</si>
  <si>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</si>
  <si>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</si>
  <si>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</si>
  <si>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</si>
  <si>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</si>
  <si>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</si>
  <si>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</si>
  <si>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</si>
  <si>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</si>
  <si>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</si>
  <si>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</si>
  <si>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</si>
  <si>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</si>
  <si>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</si>
  <si>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</si>
  <si>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</si>
  <si>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</si>
  <si>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</si>
  <si>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</si>
  <si>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</si>
  <si>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</si>
  <si>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</si>
  <si>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</si>
  <si>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</si>
  <si>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</si>
  <si>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</si>
  <si>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</si>
  <si>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</si>
  <si>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</si>
  <si>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</si>
  <si>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</si>
  <si>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</si>
  <si>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</si>
  <si>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</si>
  <si>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</si>
  <si>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الهوية</t>
  </si>
  <si>
    <t>الجوال</t>
  </si>
  <si>
    <t>0595-991107</t>
  </si>
  <si>
    <t>مبيعات مياه</t>
  </si>
  <si>
    <t>مبيعات كهرباء</t>
  </si>
  <si>
    <t>ج - مياه</t>
  </si>
  <si>
    <t>محمد منجد</t>
  </si>
  <si>
    <t xml:space="preserve">اثمان لكلور </t>
  </si>
  <si>
    <t>08.11.2017</t>
  </si>
  <si>
    <t xml:space="preserve"> المياه ج 4</t>
  </si>
  <si>
    <t xml:space="preserve"> المياه ر 4</t>
  </si>
  <si>
    <t>2017 . 12 . 06</t>
  </si>
  <si>
    <t>اجور عامل مياومة على مشروع المياه - محمد صالح مصطفى جوابره</t>
  </si>
  <si>
    <t>اجور عامل على الطرق والشوارع - علاء عزيز جميل يحيى</t>
  </si>
  <si>
    <t>اجور اعلان مخطط تفصيلي منطقة المسارب - دار الحياه للصحافة والنشر</t>
  </si>
  <si>
    <t>اجور تركيب وتوريد عدادات محولات الكهرباء - شركة سرطنة ( ساسكو ) للمقاولات</t>
  </si>
  <si>
    <t>برنامج قراءات العدادات الرئيسي للبلدات - شركة سرطنة ( ساسكو ) للمقاولات</t>
  </si>
  <si>
    <t>شحن كهرباء مجاني - موسى محمود الجالولي</t>
  </si>
  <si>
    <t>دفعة مقدمة من راتب شهر 12 . 2017 - وليد ذيب محمد صوالحة</t>
  </si>
  <si>
    <t>طلب معلومات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</si>
</sst>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2"/>
      <color indexed="9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2"/>
      <color theme="0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7" fillId="37" borderId="21" xfId="0" applyFont="1" applyFill="1" applyBorder="1" applyAlignment="1">
      <alignment horizontal="center" vertical="center"/>
    </xf>
    <xf numFmtId="0" fontId="56" fillId="37" borderId="22" xfId="0" applyFont="1" applyFill="1" applyBorder="1" applyAlignment="1">
      <alignment horizontal="center" vertical="center"/>
    </xf>
    <xf numFmtId="0" fontId="56" fillId="37" borderId="23" xfId="0" applyFont="1" applyFill="1" applyBorder="1" applyAlignment="1">
      <alignment horizontal="center" vertical="center"/>
    </xf>
    <xf numFmtId="182" fontId="56" fillId="37" borderId="24" xfId="0" applyNumberFormat="1" applyFont="1" applyFill="1" applyBorder="1" applyAlignment="1">
      <alignment horizontal="center" vertical="center"/>
    </xf>
    <xf numFmtId="182" fontId="56" fillId="37" borderId="25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188" fontId="56" fillId="37" borderId="25" xfId="0" applyNumberFormat="1" applyFont="1" applyFill="1" applyBorder="1" applyAlignment="1">
      <alignment horizontal="center" vertical="center"/>
    </xf>
    <xf numFmtId="188" fontId="56" fillId="37" borderId="26" xfId="0" applyNumberFormat="1" applyFont="1" applyFill="1" applyBorder="1" applyAlignment="1">
      <alignment horizontal="center" vertical="center"/>
    </xf>
    <xf numFmtId="188" fontId="56" fillId="37" borderId="21" xfId="0" applyNumberFormat="1" applyFont="1" applyFill="1" applyBorder="1" applyAlignment="1">
      <alignment horizontal="center" vertical="center"/>
    </xf>
    <xf numFmtId="186" fontId="56" fillId="37" borderId="24" xfId="0" applyNumberFormat="1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horizontal="center" vertical="center"/>
    </xf>
    <xf numFmtId="188" fontId="56" fillId="34" borderId="27" xfId="0" applyNumberFormat="1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182" fontId="56" fillId="34" borderId="17" xfId="0" applyNumberFormat="1" applyFont="1" applyFill="1" applyBorder="1" applyAlignment="1">
      <alignment horizontal="center" vertical="center"/>
    </xf>
    <xf numFmtId="186" fontId="56" fillId="34" borderId="19" xfId="0" applyNumberFormat="1" applyFont="1" applyFill="1" applyBorder="1" applyAlignment="1">
      <alignment horizontal="center" vertical="center"/>
    </xf>
    <xf numFmtId="188" fontId="56" fillId="34" borderId="17" xfId="0" applyNumberFormat="1" applyFont="1" applyFill="1" applyBorder="1" applyAlignment="1">
      <alignment horizontal="center" vertical="center"/>
    </xf>
    <xf numFmtId="188" fontId="56" fillId="34" borderId="19" xfId="0" applyNumberFormat="1" applyFont="1" applyFill="1" applyBorder="1" applyAlignment="1">
      <alignment horizontal="center" vertical="center"/>
    </xf>
    <xf numFmtId="186" fontId="56" fillId="34" borderId="17" xfId="0" applyNumberFormat="1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182" fontId="6" fillId="38" borderId="32" xfId="0" applyNumberFormat="1" applyFont="1" applyFill="1" applyBorder="1" applyAlignment="1">
      <alignment horizontal="center" vertical="center"/>
    </xf>
    <xf numFmtId="182" fontId="57" fillId="34" borderId="32" xfId="0" applyNumberFormat="1" applyFont="1" applyFill="1" applyBorder="1" applyAlignment="1">
      <alignment horizontal="center" vertical="center"/>
    </xf>
    <xf numFmtId="182" fontId="58" fillId="38" borderId="32" xfId="0" applyNumberFormat="1" applyFont="1" applyFill="1" applyBorder="1" applyAlignment="1">
      <alignment horizontal="center" vertical="center"/>
    </xf>
    <xf numFmtId="186" fontId="57" fillId="39" borderId="17" xfId="0" applyNumberFormat="1" applyFont="1" applyFill="1" applyBorder="1" applyAlignment="1">
      <alignment horizontal="center" vertical="center"/>
    </xf>
    <xf numFmtId="188" fontId="57" fillId="39" borderId="16" xfId="0" applyNumberFormat="1" applyFont="1" applyFill="1" applyBorder="1" applyAlignment="1">
      <alignment horizontal="center" vertical="center"/>
    </xf>
    <xf numFmtId="182" fontId="57" fillId="39" borderId="23" xfId="0" applyNumberFormat="1" applyFont="1" applyFill="1" applyBorder="1" applyAlignment="1">
      <alignment horizontal="center" vertical="center"/>
    </xf>
    <xf numFmtId="182" fontId="56" fillId="39" borderId="33" xfId="0" applyNumberFormat="1" applyFont="1" applyFill="1" applyBorder="1" applyAlignment="1">
      <alignment horizontal="center" vertical="center"/>
    </xf>
    <xf numFmtId="188" fontId="57" fillId="39" borderId="0" xfId="0" applyNumberFormat="1" applyFont="1" applyFill="1" applyBorder="1" applyAlignment="1">
      <alignment horizontal="center" vertical="center"/>
    </xf>
    <xf numFmtId="188" fontId="57" fillId="39" borderId="34" xfId="0" applyNumberFormat="1" applyFont="1" applyFill="1" applyBorder="1" applyAlignment="1">
      <alignment horizontal="center" vertical="center"/>
    </xf>
    <xf numFmtId="188" fontId="57" fillId="39" borderId="23" xfId="0" applyNumberFormat="1" applyFont="1" applyFill="1" applyBorder="1" applyAlignment="1">
      <alignment horizontal="center" vertical="center"/>
    </xf>
    <xf numFmtId="188" fontId="57" fillId="39" borderId="12" xfId="0" applyNumberFormat="1" applyFont="1" applyFill="1" applyBorder="1" applyAlignment="1">
      <alignment horizontal="center" vertical="center"/>
    </xf>
    <xf numFmtId="186" fontId="57" fillId="39" borderId="11" xfId="0" applyNumberFormat="1" applyFont="1" applyFill="1" applyBorder="1" applyAlignment="1">
      <alignment horizontal="center" vertical="center"/>
    </xf>
    <xf numFmtId="188" fontId="57" fillId="39" borderId="10" xfId="0" applyNumberFormat="1" applyFont="1" applyFill="1" applyBorder="1" applyAlignment="1">
      <alignment horizontal="center" vertical="center"/>
    </xf>
    <xf numFmtId="0" fontId="57" fillId="39" borderId="35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vertical="center"/>
    </xf>
    <xf numFmtId="0" fontId="59" fillId="39" borderId="17" xfId="0" applyFont="1" applyFill="1" applyBorder="1" applyAlignment="1">
      <alignment horizontal="center" vertical="center"/>
    </xf>
    <xf numFmtId="0" fontId="56" fillId="39" borderId="17" xfId="0" applyFont="1" applyFill="1" applyBorder="1" applyAlignment="1">
      <alignment horizontal="center" vertical="center"/>
    </xf>
    <xf numFmtId="0" fontId="60" fillId="39" borderId="36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60" fillId="39" borderId="37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0" fillId="39" borderId="38" xfId="0" applyFont="1" applyFill="1" applyBorder="1" applyAlignment="1">
      <alignment horizontal="center" vertical="center"/>
    </xf>
    <xf numFmtId="185" fontId="60" fillId="34" borderId="29" xfId="0" applyNumberFormat="1" applyFont="1" applyFill="1" applyBorder="1" applyAlignment="1">
      <alignment horizontal="center" vertical="center"/>
    </xf>
    <xf numFmtId="185" fontId="60" fillId="34" borderId="39" xfId="0" applyNumberFormat="1" applyFont="1" applyFill="1" applyBorder="1" applyAlignment="1">
      <alignment horizontal="center" vertical="center"/>
    </xf>
    <xf numFmtId="182" fontId="61" fillId="37" borderId="29" xfId="0" applyNumberFormat="1" applyFont="1" applyFill="1" applyBorder="1" applyAlignment="1">
      <alignment horizontal="center" vertical="center"/>
    </xf>
    <xf numFmtId="182" fontId="61" fillId="37" borderId="31" xfId="0" applyNumberFormat="1" applyFont="1" applyFill="1" applyBorder="1" applyAlignment="1">
      <alignment horizontal="center" vertical="center"/>
    </xf>
    <xf numFmtId="182" fontId="61" fillId="34" borderId="34" xfId="0" applyNumberFormat="1" applyFont="1" applyFill="1" applyBorder="1" applyAlignment="1">
      <alignment horizontal="center"/>
    </xf>
    <xf numFmtId="182" fontId="9" fillId="0" borderId="32" xfId="0" applyNumberFormat="1" applyFont="1" applyFill="1" applyBorder="1" applyAlignment="1">
      <alignment horizontal="center" vertical="center"/>
    </xf>
    <xf numFmtId="182" fontId="9" fillId="0" borderId="40" xfId="0" applyNumberFormat="1" applyFont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61" fillId="34" borderId="40" xfId="0" applyNumberFormat="1" applyFont="1" applyFill="1" applyBorder="1" applyAlignment="1">
      <alignment horizontal="center" vertical="center"/>
    </xf>
    <xf numFmtId="182" fontId="9" fillId="38" borderId="32" xfId="0" applyNumberFormat="1" applyFont="1" applyFill="1" applyBorder="1" applyAlignment="1">
      <alignment horizontal="center" vertical="center"/>
    </xf>
    <xf numFmtId="182" fontId="61" fillId="34" borderId="41" xfId="0" applyNumberFormat="1" applyFont="1" applyFill="1" applyBorder="1" applyAlignment="1">
      <alignment horizontal="center" vertical="center"/>
    </xf>
    <xf numFmtId="182" fontId="61" fillId="36" borderId="40" xfId="0" applyNumberFormat="1" applyFont="1" applyFill="1" applyBorder="1" applyAlignment="1">
      <alignment horizontal="center" vertical="center"/>
    </xf>
    <xf numFmtId="182" fontId="61" fillId="36" borderId="41" xfId="0" applyNumberFormat="1" applyFont="1" applyFill="1" applyBorder="1" applyAlignment="1">
      <alignment horizontal="center" vertical="center"/>
    </xf>
    <xf numFmtId="182" fontId="61" fillId="37" borderId="40" xfId="0" applyNumberFormat="1" applyFont="1" applyFill="1" applyBorder="1" applyAlignment="1">
      <alignment horizontal="center" vertical="center"/>
    </xf>
    <xf numFmtId="182" fontId="61" fillId="37" borderId="42" xfId="0" applyNumberFormat="1" applyFont="1" applyFill="1" applyBorder="1" applyAlignment="1">
      <alignment horizontal="center" vertical="center"/>
    </xf>
    <xf numFmtId="182" fontId="61" fillId="39" borderId="43" xfId="0" applyNumberFormat="1" applyFont="1" applyFill="1" applyBorder="1" applyAlignment="1">
      <alignment horizontal="center" vertical="center"/>
    </xf>
    <xf numFmtId="182" fontId="61" fillId="34" borderId="44" xfId="0" applyNumberFormat="1" applyFont="1" applyFill="1" applyBorder="1" applyAlignment="1">
      <alignment horizontal="center"/>
    </xf>
    <xf numFmtId="182" fontId="61" fillId="34" borderId="45" xfId="0" applyNumberFormat="1" applyFont="1" applyFill="1" applyBorder="1" applyAlignment="1">
      <alignment horizontal="center" vertical="center"/>
    </xf>
    <xf numFmtId="182" fontId="61" fillId="36" borderId="45" xfId="0" applyNumberFormat="1" applyFont="1" applyFill="1" applyBorder="1" applyAlignment="1">
      <alignment horizontal="center" vertical="center"/>
    </xf>
    <xf numFmtId="182" fontId="61" fillId="37" borderId="45" xfId="0" applyNumberFormat="1" applyFont="1" applyFill="1" applyBorder="1" applyAlignment="1">
      <alignment horizontal="center" vertical="center"/>
    </xf>
    <xf numFmtId="182" fontId="61" fillId="34" borderId="32" xfId="0" applyNumberFormat="1" applyFont="1" applyFill="1" applyBorder="1" applyAlignment="1">
      <alignment horizontal="center" vertical="center"/>
    </xf>
    <xf numFmtId="182" fontId="61" fillId="36" borderId="32" xfId="0" applyNumberFormat="1" applyFont="1" applyFill="1" applyBorder="1" applyAlignment="1">
      <alignment horizontal="center" vertical="center"/>
    </xf>
    <xf numFmtId="182" fontId="61" fillId="37" borderId="32" xfId="0" applyNumberFormat="1" applyFont="1" applyFill="1" applyBorder="1" applyAlignment="1">
      <alignment horizontal="center" vertical="center"/>
    </xf>
    <xf numFmtId="182" fontId="9" fillId="0" borderId="32" xfId="0" applyNumberFormat="1" applyFont="1" applyBorder="1" applyAlignment="1">
      <alignment horizontal="center" vertical="center"/>
    </xf>
    <xf numFmtId="182" fontId="61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6" fillId="37" borderId="25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6" fillId="34" borderId="27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6" fillId="34" borderId="46" xfId="0" applyFont="1" applyFill="1" applyBorder="1" applyAlignment="1">
      <alignment horizontal="center" vertical="center"/>
    </xf>
    <xf numFmtId="188" fontId="56" fillId="34" borderId="18" xfId="0" applyNumberFormat="1" applyFont="1" applyFill="1" applyBorder="1" applyAlignment="1">
      <alignment horizontal="center" vertical="center"/>
    </xf>
    <xf numFmtId="188" fontId="56" fillId="37" borderId="47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6" fontId="58" fillId="38" borderId="32" xfId="0" applyNumberFormat="1" applyFont="1" applyFill="1" applyBorder="1" applyAlignment="1">
      <alignment horizontal="center" vertical="center"/>
    </xf>
    <xf numFmtId="188" fontId="56" fillId="37" borderId="27" xfId="0" applyNumberFormat="1" applyFont="1" applyFill="1" applyBorder="1" applyAlignment="1">
      <alignment horizontal="center" vertical="center"/>
    </xf>
    <xf numFmtId="0" fontId="60" fillId="34" borderId="48" xfId="0" applyFont="1" applyFill="1" applyBorder="1" applyAlignment="1">
      <alignment horizontal="center" vertical="center"/>
    </xf>
    <xf numFmtId="0" fontId="57" fillId="34" borderId="49" xfId="0" applyFont="1" applyFill="1" applyBorder="1" applyAlignment="1">
      <alignment horizontal="center" vertical="center"/>
    </xf>
    <xf numFmtId="186" fontId="60" fillId="0" borderId="0" xfId="0" applyNumberFormat="1" applyFont="1" applyFill="1" applyBorder="1" applyAlignment="1">
      <alignment horizontal="center" vertical="center"/>
    </xf>
    <xf numFmtId="0" fontId="60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2" fillId="34" borderId="2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188" fontId="56" fillId="39" borderId="10" xfId="0" applyNumberFormat="1" applyFont="1" applyFill="1" applyBorder="1" applyAlignment="1">
      <alignment horizontal="center" vertical="center"/>
    </xf>
    <xf numFmtId="188" fontId="56" fillId="37" borderId="14" xfId="0" applyNumberFormat="1" applyFont="1" applyFill="1" applyBorder="1" applyAlignment="1">
      <alignment horizontal="center"/>
    </xf>
    <xf numFmtId="188" fontId="56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6" fillId="34" borderId="21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0" fontId="57" fillId="39" borderId="19" xfId="0" applyFont="1" applyFill="1" applyBorder="1" applyAlignment="1">
      <alignment vertical="center" wrapText="1"/>
    </xf>
    <xf numFmtId="0" fontId="57" fillId="39" borderId="18" xfId="0" applyFont="1" applyFill="1" applyBorder="1" applyAlignment="1">
      <alignment vertical="center" wrapText="1"/>
    </xf>
    <xf numFmtId="0" fontId="64" fillId="34" borderId="32" xfId="0" applyFont="1" applyFill="1" applyBorder="1" applyAlignment="1">
      <alignment horizontal="center" vertical="center"/>
    </xf>
    <xf numFmtId="0" fontId="64" fillId="34" borderId="42" xfId="0" applyFont="1" applyFill="1" applyBorder="1" applyAlignment="1">
      <alignment horizontal="center" vertical="center"/>
    </xf>
    <xf numFmtId="182" fontId="64" fillId="37" borderId="32" xfId="0" applyNumberFormat="1" applyFont="1" applyFill="1" applyBorder="1" applyAlignment="1">
      <alignment horizontal="center" vertical="center"/>
    </xf>
    <xf numFmtId="0" fontId="64" fillId="37" borderId="32" xfId="0" applyFont="1" applyFill="1" applyBorder="1" applyAlignment="1">
      <alignment horizontal="center" vertical="center"/>
    </xf>
    <xf numFmtId="0" fontId="64" fillId="36" borderId="42" xfId="0" applyFont="1" applyFill="1" applyBorder="1" applyAlignment="1">
      <alignment vertical="center"/>
    </xf>
    <xf numFmtId="188" fontId="64" fillId="37" borderId="32" xfId="0" applyNumberFormat="1" applyFont="1" applyFill="1" applyBorder="1" applyAlignment="1">
      <alignment horizontal="center" vertical="center"/>
    </xf>
    <xf numFmtId="0" fontId="64" fillId="37" borderId="42" xfId="0" applyFont="1" applyFill="1" applyBorder="1" applyAlignment="1">
      <alignment horizontal="center" vertical="center"/>
    </xf>
    <xf numFmtId="0" fontId="64" fillId="36" borderId="15" xfId="0" applyFont="1" applyFill="1" applyBorder="1" applyAlignment="1">
      <alignment vertical="center"/>
    </xf>
    <xf numFmtId="188" fontId="64" fillId="34" borderId="32" xfId="0" applyNumberFormat="1" applyFont="1" applyFill="1" applyBorder="1" applyAlignment="1">
      <alignment horizontal="center" vertical="center"/>
    </xf>
    <xf numFmtId="0" fontId="64" fillId="34" borderId="42" xfId="0" applyFont="1" applyFill="1" applyBorder="1" applyAlignment="1">
      <alignment vertical="center"/>
    </xf>
    <xf numFmtId="0" fontId="64" fillId="34" borderId="15" xfId="0" applyFont="1" applyFill="1" applyBorder="1" applyAlignment="1">
      <alignment vertical="center"/>
    </xf>
    <xf numFmtId="182" fontId="61" fillId="37" borderId="42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center" vertical="center"/>
    </xf>
    <xf numFmtId="188" fontId="56" fillId="37" borderId="24" xfId="0" applyNumberFormat="1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4" fontId="56" fillId="37" borderId="13" xfId="0" applyNumberFormat="1" applyFont="1" applyFill="1" applyBorder="1" applyAlignment="1">
      <alignment horizontal="center"/>
    </xf>
    <xf numFmtId="182" fontId="57" fillId="37" borderId="32" xfId="0" applyNumberFormat="1" applyFont="1" applyFill="1" applyBorder="1" applyAlignment="1">
      <alignment horizontal="center"/>
    </xf>
    <xf numFmtId="182" fontId="6" fillId="40" borderId="32" xfId="0" applyNumberFormat="1" applyFont="1" applyFill="1" applyBorder="1" applyAlignment="1">
      <alignment horizontal="center"/>
    </xf>
    <xf numFmtId="44" fontId="7" fillId="0" borderId="11" xfId="44" applyFont="1" applyBorder="1" applyAlignment="1">
      <alignment horizontal="center" vertical="center"/>
    </xf>
    <xf numFmtId="182" fontId="57" fillId="34" borderId="32" xfId="0" applyNumberFormat="1" applyFont="1" applyFill="1" applyBorder="1" applyAlignment="1">
      <alignment horizontal="center"/>
    </xf>
    <xf numFmtId="182" fontId="57" fillId="41" borderId="32" xfId="0" applyNumberFormat="1" applyFont="1" applyFill="1" applyBorder="1" applyAlignment="1">
      <alignment horizontal="center"/>
    </xf>
    <xf numFmtId="188" fontId="56" fillId="39" borderId="17" xfId="0" applyNumberFormat="1" applyFont="1" applyFill="1" applyBorder="1" applyAlignment="1">
      <alignment horizontal="center" vertical="center"/>
    </xf>
    <xf numFmtId="0" fontId="56" fillId="39" borderId="16" xfId="0" applyFont="1" applyFill="1" applyBorder="1" applyAlignment="1">
      <alignment horizontal="center" vertical="center"/>
    </xf>
    <xf numFmtId="182" fontId="56" fillId="34" borderId="16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60" fillId="39" borderId="47" xfId="0" applyFont="1" applyFill="1" applyBorder="1" applyAlignment="1">
      <alignment horizontal="center" vertical="center"/>
    </xf>
    <xf numFmtId="182" fontId="56" fillId="37" borderId="26" xfId="0" applyNumberFormat="1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56" fillId="39" borderId="18" xfId="0" applyFont="1" applyFill="1" applyBorder="1" applyAlignment="1">
      <alignment horizontal="center" vertical="center"/>
    </xf>
    <xf numFmtId="182" fontId="56" fillId="34" borderId="18" xfId="0" applyNumberFormat="1" applyFont="1" applyFill="1" applyBorder="1" applyAlignment="1">
      <alignment horizontal="center" vertical="center"/>
    </xf>
    <xf numFmtId="182" fontId="56" fillId="39" borderId="34" xfId="0" applyNumberFormat="1" applyFont="1" applyFill="1" applyBorder="1" applyAlignment="1">
      <alignment horizontal="center" vertical="center"/>
    </xf>
    <xf numFmtId="182" fontId="56" fillId="37" borderId="14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2" fontId="56" fillId="34" borderId="14" xfId="0" applyNumberFormat="1" applyFont="1" applyFill="1" applyBorder="1" applyAlignment="1">
      <alignment horizontal="center" vertical="center"/>
    </xf>
    <xf numFmtId="182" fontId="7" fillId="35" borderId="14" xfId="0" applyNumberFormat="1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/>
    </xf>
    <xf numFmtId="188" fontId="56" fillId="35" borderId="17" xfId="0" applyNumberFormat="1" applyFont="1" applyFill="1" applyBorder="1" applyAlignment="1">
      <alignment horizontal="center" vertical="center"/>
    </xf>
    <xf numFmtId="188" fontId="56" fillId="35" borderId="17" xfId="0" applyNumberFormat="1" applyFont="1" applyFill="1" applyBorder="1" applyAlignment="1">
      <alignment horizontal="center"/>
    </xf>
    <xf numFmtId="182" fontId="9" fillId="0" borderId="42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vertical="center"/>
    </xf>
    <xf numFmtId="182" fontId="9" fillId="0" borderId="29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9" fillId="0" borderId="31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57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7" fillId="35" borderId="48" xfId="0" applyFont="1" applyFill="1" applyBorder="1" applyAlignment="1">
      <alignment horizontal="center" vertical="center"/>
    </xf>
    <xf numFmtId="0" fontId="57" fillId="35" borderId="33" xfId="0" applyFont="1" applyFill="1" applyBorder="1" applyAlignment="1">
      <alignment horizontal="center" vertical="center"/>
    </xf>
    <xf numFmtId="0" fontId="57" fillId="39" borderId="50" xfId="0" applyFont="1" applyFill="1" applyBorder="1" applyAlignment="1">
      <alignment horizontal="center" vertical="center"/>
    </xf>
    <xf numFmtId="0" fontId="65" fillId="39" borderId="51" xfId="0" applyFont="1" applyFill="1" applyBorder="1" applyAlignment="1">
      <alignment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188" fontId="57" fillId="39" borderId="19" xfId="0" applyNumberFormat="1" applyFont="1" applyFill="1" applyBorder="1" applyAlignment="1">
      <alignment horizontal="center" vertical="center"/>
    </xf>
    <xf numFmtId="188" fontId="57" fillId="39" borderId="18" xfId="0" applyNumberFormat="1" applyFont="1" applyFill="1" applyBorder="1" applyAlignment="1">
      <alignment horizontal="center" vertical="center"/>
    </xf>
    <xf numFmtId="182" fontId="60" fillId="39" borderId="19" xfId="0" applyNumberFormat="1" applyFont="1" applyFill="1" applyBorder="1" applyAlignment="1">
      <alignment horizontal="center" vertical="center"/>
    </xf>
    <xf numFmtId="182" fontId="60" fillId="39" borderId="33" xfId="0" applyNumberFormat="1" applyFont="1" applyFill="1" applyBorder="1" applyAlignment="1">
      <alignment horizontal="center" vertical="center"/>
    </xf>
    <xf numFmtId="182" fontId="60" fillId="39" borderId="18" xfId="0" applyNumberFormat="1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/>
    </xf>
    <xf numFmtId="0" fontId="57" fillId="34" borderId="46" xfId="0" applyFont="1" applyFill="1" applyBorder="1" applyAlignment="1">
      <alignment horizontal="center" vertical="center"/>
    </xf>
    <xf numFmtId="0" fontId="57" fillId="39" borderId="23" xfId="0" applyFont="1" applyFill="1" applyBorder="1" applyAlignment="1">
      <alignment horizontal="center" vertical="center"/>
    </xf>
    <xf numFmtId="0" fontId="57" fillId="39" borderId="52" xfId="0" applyFont="1" applyFill="1" applyBorder="1" applyAlignment="1">
      <alignment horizontal="center" vertical="center"/>
    </xf>
    <xf numFmtId="0" fontId="57" fillId="39" borderId="53" xfId="0" applyFont="1" applyFill="1" applyBorder="1" applyAlignment="1">
      <alignment horizontal="center" vertical="center"/>
    </xf>
    <xf numFmtId="0" fontId="57" fillId="39" borderId="54" xfId="0" applyFont="1" applyFill="1" applyBorder="1" applyAlignment="1">
      <alignment horizontal="center" vertical="center"/>
    </xf>
    <xf numFmtId="186" fontId="60" fillId="39" borderId="48" xfId="0" applyNumberFormat="1" applyFont="1" applyFill="1" applyBorder="1" applyAlignment="1">
      <alignment horizontal="center" vertical="center"/>
    </xf>
    <xf numFmtId="186" fontId="60" fillId="39" borderId="12" xfId="0" applyNumberFormat="1" applyFont="1" applyFill="1" applyBorder="1" applyAlignment="1">
      <alignment horizontal="center" vertical="center"/>
    </xf>
    <xf numFmtId="186" fontId="60" fillId="39" borderId="23" xfId="0" applyNumberFormat="1" applyFont="1" applyFill="1" applyBorder="1" applyAlignment="1">
      <alignment horizontal="center" vertical="center"/>
    </xf>
    <xf numFmtId="186" fontId="60" fillId="39" borderId="52" xfId="0" applyNumberFormat="1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55" xfId="0" applyFont="1" applyFill="1" applyBorder="1" applyAlignment="1">
      <alignment horizontal="center" vertical="center"/>
    </xf>
    <xf numFmtId="0" fontId="57" fillId="39" borderId="51" xfId="0" applyFont="1" applyFill="1" applyBorder="1" applyAlignment="1">
      <alignment horizontal="center" vertical="center"/>
    </xf>
    <xf numFmtId="0" fontId="57" fillId="39" borderId="48" xfId="0" applyFont="1" applyFill="1" applyBorder="1" applyAlignment="1">
      <alignment horizontal="center" vertical="center"/>
    </xf>
    <xf numFmtId="0" fontId="57" fillId="39" borderId="33" xfId="0" applyFont="1" applyFill="1" applyBorder="1" applyAlignment="1">
      <alignment horizontal="center" vertical="center"/>
    </xf>
    <xf numFmtId="0" fontId="57" fillId="39" borderId="47" xfId="0" applyFont="1" applyFill="1" applyBorder="1" applyAlignment="1">
      <alignment horizontal="center" vertical="center"/>
    </xf>
    <xf numFmtId="182" fontId="61" fillId="37" borderId="42" xfId="0" applyNumberFormat="1" applyFont="1" applyFill="1" applyBorder="1" applyAlignment="1">
      <alignment horizontal="center" vertical="center"/>
    </xf>
    <xf numFmtId="182" fontId="61" fillId="37" borderId="56" xfId="0" applyNumberFormat="1" applyFont="1" applyFill="1" applyBorder="1" applyAlignment="1">
      <alignment horizontal="center" vertical="center"/>
    </xf>
    <xf numFmtId="182" fontId="61" fillId="34" borderId="42" xfId="0" applyNumberFormat="1" applyFont="1" applyFill="1" applyBorder="1" applyAlignment="1">
      <alignment horizontal="center" vertical="center"/>
    </xf>
    <xf numFmtId="182" fontId="61" fillId="34" borderId="38" xfId="0" applyNumberFormat="1" applyFont="1" applyFill="1" applyBorder="1" applyAlignment="1">
      <alignment horizontal="center" vertical="center"/>
    </xf>
    <xf numFmtId="0" fontId="60" fillId="34" borderId="57" xfId="0" applyFont="1" applyFill="1" applyBorder="1" applyAlignment="1">
      <alignment horizontal="center" vertical="center"/>
    </xf>
    <xf numFmtId="0" fontId="60" fillId="34" borderId="37" xfId="0" applyFont="1" applyFill="1" applyBorder="1" applyAlignment="1">
      <alignment horizontal="center" vertical="center"/>
    </xf>
    <xf numFmtId="0" fontId="60" fillId="34" borderId="58" xfId="0" applyFont="1" applyFill="1" applyBorder="1" applyAlignment="1">
      <alignment horizontal="center" vertical="center"/>
    </xf>
    <xf numFmtId="0" fontId="60" fillId="34" borderId="59" xfId="0" applyFont="1" applyFill="1" applyBorder="1" applyAlignment="1">
      <alignment horizontal="center" vertical="center"/>
    </xf>
    <xf numFmtId="0" fontId="60" fillId="34" borderId="6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82" fontId="61" fillId="36" borderId="42" xfId="0" applyNumberFormat="1" applyFont="1" applyFill="1" applyBorder="1" applyAlignment="1">
      <alignment horizontal="center" vertical="center"/>
    </xf>
    <xf numFmtId="182" fontId="61" fillId="36" borderId="56" xfId="0" applyNumberFormat="1" applyFont="1" applyFill="1" applyBorder="1" applyAlignment="1">
      <alignment horizontal="center" vertical="center"/>
    </xf>
    <xf numFmtId="182" fontId="61" fillId="37" borderId="15" xfId="0" applyNumberFormat="1" applyFont="1" applyFill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184" fontId="9" fillId="0" borderId="42" xfId="0" applyNumberFormat="1" applyFont="1" applyBorder="1" applyAlignment="1">
      <alignment horizontal="center" vertical="center"/>
    </xf>
    <xf numFmtId="184" fontId="9" fillId="0" borderId="38" xfId="0" applyNumberFormat="1" applyFont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182" fontId="9" fillId="0" borderId="45" xfId="0" applyNumberFormat="1" applyFont="1" applyBorder="1" applyAlignment="1">
      <alignment horizontal="center" vertical="center"/>
    </xf>
    <xf numFmtId="182" fontId="9" fillId="0" borderId="35" xfId="0" applyNumberFormat="1" applyFont="1" applyBorder="1" applyAlignment="1">
      <alignment horizontal="center" vertical="center"/>
    </xf>
    <xf numFmtId="182" fontId="61" fillId="34" borderId="56" xfId="0" applyNumberFormat="1" applyFont="1" applyFill="1" applyBorder="1" applyAlignment="1">
      <alignment horizontal="center" vertical="center"/>
    </xf>
    <xf numFmtId="182" fontId="61" fillId="34" borderId="36" xfId="0" applyNumberFormat="1" applyFont="1" applyFill="1" applyBorder="1" applyAlignment="1">
      <alignment horizontal="center" vertical="center"/>
    </xf>
    <xf numFmtId="182" fontId="61" fillId="34" borderId="62" xfId="0" applyNumberFormat="1" applyFont="1" applyFill="1" applyBorder="1" applyAlignment="1">
      <alignment horizontal="center" vertical="center"/>
    </xf>
    <xf numFmtId="182" fontId="61" fillId="34" borderId="37" xfId="0" applyNumberFormat="1" applyFont="1" applyFill="1" applyBorder="1" applyAlignment="1">
      <alignment horizontal="center" vertical="center"/>
    </xf>
    <xf numFmtId="182" fontId="61" fillId="36" borderId="36" xfId="0" applyNumberFormat="1" applyFont="1" applyFill="1" applyBorder="1" applyAlignment="1">
      <alignment horizontal="center" vertical="center"/>
    </xf>
    <xf numFmtId="182" fontId="61" fillId="36" borderId="62" xfId="0" applyNumberFormat="1" applyFont="1" applyFill="1" applyBorder="1" applyAlignment="1">
      <alignment horizontal="center" vertical="center"/>
    </xf>
    <xf numFmtId="182" fontId="61" fillId="36" borderId="37" xfId="0" applyNumberFormat="1" applyFont="1" applyFill="1" applyBorder="1" applyAlignment="1">
      <alignment horizontal="center" vertical="center"/>
    </xf>
    <xf numFmtId="182" fontId="61" fillId="37" borderId="36" xfId="0" applyNumberFormat="1" applyFont="1" applyFill="1" applyBorder="1" applyAlignment="1">
      <alignment horizontal="center" vertical="center"/>
    </xf>
    <xf numFmtId="182" fontId="61" fillId="37" borderId="62" xfId="0" applyNumberFormat="1" applyFont="1" applyFill="1" applyBorder="1" applyAlignment="1">
      <alignment horizontal="center" vertical="center"/>
    </xf>
    <xf numFmtId="182" fontId="61" fillId="34" borderId="22" xfId="0" applyNumberFormat="1" applyFont="1" applyFill="1" applyBorder="1" applyAlignment="1">
      <alignment horizontal="center" vertical="center"/>
    </xf>
    <xf numFmtId="182" fontId="61" fillId="34" borderId="26" xfId="0" applyNumberFormat="1" applyFont="1" applyFill="1" applyBorder="1" applyAlignment="1">
      <alignment horizontal="center" vertical="center"/>
    </xf>
    <xf numFmtId="182" fontId="61" fillId="36" borderId="22" xfId="0" applyNumberFormat="1" applyFont="1" applyFill="1" applyBorder="1" applyAlignment="1">
      <alignment horizontal="center" vertical="center"/>
    </xf>
    <xf numFmtId="182" fontId="61" fillId="36" borderId="26" xfId="0" applyNumberFormat="1" applyFont="1" applyFill="1" applyBorder="1" applyAlignment="1">
      <alignment horizontal="center" vertical="center"/>
    </xf>
    <xf numFmtId="182" fontId="61" fillId="37" borderId="22" xfId="0" applyNumberFormat="1" applyFont="1" applyFill="1" applyBorder="1" applyAlignment="1">
      <alignment horizontal="center" vertical="center"/>
    </xf>
    <xf numFmtId="182" fontId="61" fillId="37" borderId="25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4"/>
  <sheetViews>
    <sheetView rightToLeft="1" tabSelected="1" workbookViewId="0" topLeftCell="D1">
      <pane ySplit="5" topLeftCell="A18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54.57421875" style="0" customWidth="1"/>
    <col min="2" max="2" width="5.8515625" style="0" customWidth="1"/>
    <col min="3" max="3" width="7.28125" style="0" customWidth="1"/>
    <col min="4" max="4" width="8.00390625" style="7" customWidth="1"/>
    <col min="5" max="6" width="7.8515625" style="7" customWidth="1"/>
    <col min="7" max="7" width="8.421875" style="7" customWidth="1"/>
    <col min="8" max="9" width="10.00390625" style="5" customWidth="1"/>
    <col min="10" max="10" width="11.421875" style="6" customWidth="1"/>
    <col min="11" max="12" width="11.140625" style="6" customWidth="1"/>
    <col min="13" max="13" width="9.421875" style="6" customWidth="1"/>
    <col min="14" max="14" width="11.8515625" style="6" customWidth="1"/>
    <col min="15" max="15" width="9.7109375" style="6" customWidth="1"/>
    <col min="16" max="16" width="9.57421875" style="6" customWidth="1"/>
    <col min="17" max="17" width="11.00390625" style="5" customWidth="1"/>
    <col min="18" max="18" width="9.00390625" style="6" customWidth="1"/>
    <col min="19" max="19" width="9.00390625" style="0" customWidth="1"/>
    <col min="20" max="20" width="11.28125" style="142" customWidth="1"/>
    <col min="21" max="21" width="9.8515625" style="0" customWidth="1"/>
    <col min="22" max="22" width="10.57421875" style="0" customWidth="1"/>
    <col min="23" max="23" width="9.28125" style="0" customWidth="1"/>
    <col min="24" max="24" width="9.00390625" style="0" bestFit="1" customWidth="1"/>
    <col min="25" max="25" width="10.140625" style="0" customWidth="1"/>
    <col min="26" max="26" width="7.8515625" style="0" customWidth="1"/>
    <col min="27" max="27" width="10.00390625" style="0" customWidth="1"/>
    <col min="28" max="28" width="6.421875" style="0" customWidth="1"/>
    <col min="29" max="29" width="10.140625" style="0" customWidth="1"/>
    <col min="30" max="30" width="6.421875" style="0" customWidth="1"/>
  </cols>
  <sheetData>
    <row r="1" spans="1:30" ht="15.75" customHeight="1" thickBot="1">
      <c r="A1" s="79">
        <v>0</v>
      </c>
      <c r="B1" s="195" t="s">
        <v>92</v>
      </c>
      <c r="C1" s="195"/>
      <c r="D1" s="195"/>
      <c r="E1" s="195"/>
      <c r="F1" s="195"/>
      <c r="G1" s="195"/>
      <c r="H1" s="195"/>
      <c r="I1" s="195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4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 thickBot="1">
      <c r="A2" s="80"/>
      <c r="B2" s="218" t="s">
        <v>33</v>
      </c>
      <c r="C2" s="219"/>
      <c r="D2" s="219"/>
      <c r="E2" s="219"/>
      <c r="F2" s="219"/>
      <c r="G2" s="219"/>
      <c r="H2" s="220"/>
      <c r="I2" s="221"/>
      <c r="J2" s="222" t="s">
        <v>21</v>
      </c>
      <c r="K2" s="223"/>
      <c r="L2" s="223"/>
      <c r="M2" s="223"/>
      <c r="N2" s="223"/>
      <c r="O2" s="223"/>
      <c r="P2" s="223"/>
      <c r="Q2" s="223"/>
      <c r="R2" s="223"/>
      <c r="S2" s="223"/>
      <c r="T2" s="224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 thickBot="1">
      <c r="A3" s="78" t="s">
        <v>23</v>
      </c>
      <c r="B3" s="212" t="s">
        <v>16</v>
      </c>
      <c r="C3" s="210" t="s">
        <v>35</v>
      </c>
      <c r="D3" s="205" t="s">
        <v>4</v>
      </c>
      <c r="E3" s="205"/>
      <c r="F3" s="206"/>
      <c r="G3" s="207"/>
      <c r="H3" s="214" t="s">
        <v>2</v>
      </c>
      <c r="I3" s="216" t="s">
        <v>1</v>
      </c>
      <c r="J3" s="203" t="s">
        <v>4</v>
      </c>
      <c r="K3" s="203"/>
      <c r="L3" s="203"/>
      <c r="M3" s="203"/>
      <c r="N3" s="203"/>
      <c r="O3" s="203"/>
      <c r="P3" s="204"/>
      <c r="Q3" s="68" t="s">
        <v>2</v>
      </c>
      <c r="R3" s="69" t="s">
        <v>1</v>
      </c>
      <c r="S3" s="127" t="s">
        <v>42</v>
      </c>
      <c r="T3" s="136" t="s">
        <v>72</v>
      </c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thickBot="1">
      <c r="A4" s="78" t="s">
        <v>24</v>
      </c>
      <c r="B4" s="213"/>
      <c r="C4" s="211"/>
      <c r="D4" s="70" t="s">
        <v>17</v>
      </c>
      <c r="E4" s="71" t="s">
        <v>38</v>
      </c>
      <c r="F4" s="175" t="s">
        <v>86</v>
      </c>
      <c r="G4" s="170" t="s">
        <v>44</v>
      </c>
      <c r="H4" s="215"/>
      <c r="I4" s="217"/>
      <c r="J4" s="72" t="s">
        <v>17</v>
      </c>
      <c r="K4" s="73" t="s">
        <v>18</v>
      </c>
      <c r="L4" s="74" t="s">
        <v>19</v>
      </c>
      <c r="M4" s="73" t="s">
        <v>40</v>
      </c>
      <c r="N4" s="73" t="s">
        <v>30</v>
      </c>
      <c r="O4" s="74" t="s">
        <v>78</v>
      </c>
      <c r="P4" s="75" t="s">
        <v>20</v>
      </c>
      <c r="Q4" s="76" t="s">
        <v>27</v>
      </c>
      <c r="R4" s="77" t="s">
        <v>27</v>
      </c>
      <c r="S4" s="77" t="s">
        <v>27</v>
      </c>
      <c r="T4" s="134" t="s">
        <v>27</v>
      </c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43" t="s">
        <v>22</v>
      </c>
      <c r="B5" s="44">
        <v>1543</v>
      </c>
      <c r="C5" s="45">
        <v>2900</v>
      </c>
      <c r="D5" s="46">
        <v>240</v>
      </c>
      <c r="E5" s="47">
        <v>0</v>
      </c>
      <c r="F5" s="176">
        <v>0</v>
      </c>
      <c r="G5" s="171">
        <v>0</v>
      </c>
      <c r="H5" s="113">
        <v>776.246</v>
      </c>
      <c r="I5" s="123">
        <v>0</v>
      </c>
      <c r="J5" s="120">
        <v>17486.11</v>
      </c>
      <c r="K5" s="49">
        <v>-152182.98</v>
      </c>
      <c r="L5" s="48">
        <v>21964.76</v>
      </c>
      <c r="M5" s="50">
        <v>80228</v>
      </c>
      <c r="N5" s="158">
        <v>23742.8</v>
      </c>
      <c r="O5" s="48">
        <v>2586</v>
      </c>
      <c r="P5" s="49">
        <v>4546.36</v>
      </c>
      <c r="Q5" s="52">
        <v>9066.725</v>
      </c>
      <c r="R5" s="51">
        <v>43.48</v>
      </c>
      <c r="S5" s="160">
        <v>210</v>
      </c>
      <c r="T5" s="135">
        <v>0</v>
      </c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8" t="s">
        <v>85</v>
      </c>
      <c r="B6" s="9">
        <f>B5+1</f>
        <v>1544</v>
      </c>
      <c r="C6" s="10"/>
      <c r="D6" s="11"/>
      <c r="E6" s="21">
        <v>5700</v>
      </c>
      <c r="F6" s="177"/>
      <c r="G6" s="172"/>
      <c r="H6" s="37"/>
      <c r="I6" s="12"/>
      <c r="J6" s="38"/>
      <c r="K6" s="13"/>
      <c r="L6" s="14"/>
      <c r="M6" s="38"/>
      <c r="N6" s="14"/>
      <c r="O6" s="14"/>
      <c r="P6" s="13"/>
      <c r="Q6" s="12"/>
      <c r="R6" s="39"/>
      <c r="S6" s="128"/>
      <c r="T6" s="137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>
      <c r="A7" s="8" t="s">
        <v>85</v>
      </c>
      <c r="B7" s="9">
        <f aca="true" t="shared" si="0" ref="B7:B16">B6+1</f>
        <v>1545</v>
      </c>
      <c r="C7" s="10"/>
      <c r="D7" s="11"/>
      <c r="E7" s="21">
        <v>3000</v>
      </c>
      <c r="F7" s="177"/>
      <c r="G7" s="172"/>
      <c r="H7" s="37"/>
      <c r="I7" s="163"/>
      <c r="J7" s="38"/>
      <c r="K7" s="13"/>
      <c r="L7" s="14"/>
      <c r="M7" s="38"/>
      <c r="N7" s="14"/>
      <c r="O7" s="14"/>
      <c r="P7" s="13"/>
      <c r="Q7" s="12"/>
      <c r="R7" s="39"/>
      <c r="S7" s="128"/>
      <c r="T7" s="137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>
      <c r="A8" s="8" t="s">
        <v>84</v>
      </c>
      <c r="B8" s="9">
        <f t="shared" si="0"/>
        <v>1546</v>
      </c>
      <c r="C8" s="10"/>
      <c r="D8" s="11"/>
      <c r="E8" s="21"/>
      <c r="F8" s="177">
        <v>1030</v>
      </c>
      <c r="G8" s="172"/>
      <c r="H8" s="37"/>
      <c r="I8" s="12"/>
      <c r="J8" s="38"/>
      <c r="K8" s="13"/>
      <c r="L8" s="14"/>
      <c r="M8" s="38"/>
      <c r="N8" s="14"/>
      <c r="O8" s="14"/>
      <c r="P8" s="13"/>
      <c r="Q8" s="12"/>
      <c r="R8" s="39"/>
      <c r="S8" s="128"/>
      <c r="T8" s="137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>
      <c r="A9" s="8" t="s">
        <v>100</v>
      </c>
      <c r="B9" s="9">
        <f t="shared" si="0"/>
        <v>1547</v>
      </c>
      <c r="C9" s="10"/>
      <c r="D9" s="11">
        <v>20</v>
      </c>
      <c r="E9" s="21"/>
      <c r="F9" s="177"/>
      <c r="G9" s="172"/>
      <c r="H9" s="37"/>
      <c r="I9" s="12"/>
      <c r="J9" s="38"/>
      <c r="K9" s="13"/>
      <c r="L9" s="14"/>
      <c r="M9" s="38"/>
      <c r="N9" s="14"/>
      <c r="O9" s="14"/>
      <c r="P9" s="13"/>
      <c r="Q9" s="12"/>
      <c r="R9" s="39"/>
      <c r="S9" s="128"/>
      <c r="T9" s="137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>
      <c r="A10" s="8"/>
      <c r="B10" s="9">
        <f t="shared" si="0"/>
        <v>1548</v>
      </c>
      <c r="C10" s="10"/>
      <c r="D10" s="11"/>
      <c r="E10" s="21"/>
      <c r="F10" s="177"/>
      <c r="G10" s="172"/>
      <c r="H10" s="37"/>
      <c r="I10" s="12"/>
      <c r="J10" s="38"/>
      <c r="K10" s="13"/>
      <c r="L10" s="14"/>
      <c r="M10" s="38"/>
      <c r="N10" s="14"/>
      <c r="O10" s="14"/>
      <c r="P10" s="13"/>
      <c r="Q10" s="12"/>
      <c r="R10" s="39"/>
      <c r="S10" s="128"/>
      <c r="T10" s="137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>
      <c r="A11" s="8"/>
      <c r="B11" s="9">
        <f t="shared" si="0"/>
        <v>1549</v>
      </c>
      <c r="C11" s="10"/>
      <c r="D11" s="11"/>
      <c r="E11" s="21"/>
      <c r="F11" s="177"/>
      <c r="G11" s="172"/>
      <c r="H11" s="37"/>
      <c r="I11" s="12"/>
      <c r="J11" s="38"/>
      <c r="K11" s="13"/>
      <c r="L11" s="14"/>
      <c r="M11" s="38"/>
      <c r="N11" s="14"/>
      <c r="O11" s="14"/>
      <c r="P11" s="13"/>
      <c r="Q11" s="12"/>
      <c r="R11" s="39"/>
      <c r="S11" s="128"/>
      <c r="T11" s="137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8"/>
      <c r="B12" s="9">
        <f t="shared" si="0"/>
        <v>1550</v>
      </c>
      <c r="C12" s="10"/>
      <c r="D12" s="11"/>
      <c r="E12" s="21"/>
      <c r="F12" s="177"/>
      <c r="G12" s="172"/>
      <c r="H12" s="37"/>
      <c r="I12" s="12"/>
      <c r="J12" s="38"/>
      <c r="K12" s="13"/>
      <c r="L12" s="14"/>
      <c r="M12" s="38"/>
      <c r="N12" s="14"/>
      <c r="O12" s="14"/>
      <c r="P12" s="13"/>
      <c r="Q12" s="12"/>
      <c r="R12" s="39"/>
      <c r="S12" s="128"/>
      <c r="T12" s="137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8"/>
      <c r="B13" s="9">
        <f t="shared" si="0"/>
        <v>1551</v>
      </c>
      <c r="C13" s="10"/>
      <c r="D13" s="11"/>
      <c r="E13" s="21"/>
      <c r="F13" s="177"/>
      <c r="G13" s="172"/>
      <c r="H13" s="37"/>
      <c r="I13" s="12"/>
      <c r="J13" s="38"/>
      <c r="K13" s="13"/>
      <c r="L13" s="14"/>
      <c r="M13" s="38"/>
      <c r="N13" s="14"/>
      <c r="O13" s="14"/>
      <c r="P13" s="13"/>
      <c r="Q13" s="12"/>
      <c r="R13" s="39"/>
      <c r="S13" s="128"/>
      <c r="T13" s="137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8"/>
      <c r="B14" s="9">
        <f t="shared" si="0"/>
        <v>1552</v>
      </c>
      <c r="C14" s="10"/>
      <c r="D14" s="11"/>
      <c r="E14" s="21"/>
      <c r="F14" s="177"/>
      <c r="G14" s="172"/>
      <c r="H14" s="37"/>
      <c r="I14" s="12"/>
      <c r="J14" s="38"/>
      <c r="K14" s="13"/>
      <c r="L14" s="14"/>
      <c r="M14" s="38"/>
      <c r="N14" s="14"/>
      <c r="O14" s="14"/>
      <c r="P14" s="13"/>
      <c r="Q14" s="12"/>
      <c r="R14" s="39"/>
      <c r="S14" s="128"/>
      <c r="T14" s="137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">
      <c r="A15" s="8"/>
      <c r="B15" s="9">
        <f t="shared" si="0"/>
        <v>1553</v>
      </c>
      <c r="C15" s="10"/>
      <c r="D15" s="11"/>
      <c r="E15" s="21"/>
      <c r="F15" s="177"/>
      <c r="G15" s="172"/>
      <c r="H15" s="37"/>
      <c r="I15" s="12"/>
      <c r="J15" s="38"/>
      <c r="K15" s="13"/>
      <c r="L15" s="14"/>
      <c r="M15" s="38"/>
      <c r="N15" s="14"/>
      <c r="O15" s="14"/>
      <c r="P15" s="13"/>
      <c r="Q15" s="12"/>
      <c r="R15" s="39"/>
      <c r="S15" s="128"/>
      <c r="T15" s="137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.75" thickBot="1">
      <c r="A16" s="8"/>
      <c r="B16" s="9">
        <f t="shared" si="0"/>
        <v>1554</v>
      </c>
      <c r="C16" s="10"/>
      <c r="D16" s="11"/>
      <c r="E16" s="21"/>
      <c r="F16" s="177"/>
      <c r="G16" s="172"/>
      <c r="H16" s="37"/>
      <c r="I16" s="12"/>
      <c r="J16" s="38"/>
      <c r="K16" s="13"/>
      <c r="L16" s="14"/>
      <c r="M16" s="38"/>
      <c r="N16" s="14"/>
      <c r="O16" s="14"/>
      <c r="P16" s="13"/>
      <c r="Q16" s="12"/>
      <c r="R16" s="39"/>
      <c r="S16" s="128"/>
      <c r="T16" s="137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.75" thickBot="1">
      <c r="A17" s="199" t="s">
        <v>26</v>
      </c>
      <c r="B17" s="200"/>
      <c r="C17" s="81">
        <f aca="true" t="shared" si="1" ref="C17:T17">SUM(C5:C16)</f>
        <v>2900</v>
      </c>
      <c r="D17" s="81">
        <f t="shared" si="1"/>
        <v>260</v>
      </c>
      <c r="E17" s="167">
        <f t="shared" si="1"/>
        <v>8700</v>
      </c>
      <c r="F17" s="81">
        <f t="shared" si="1"/>
        <v>1030</v>
      </c>
      <c r="G17" s="173">
        <f t="shared" si="1"/>
        <v>0</v>
      </c>
      <c r="H17" s="81">
        <f t="shared" si="1"/>
        <v>776.246</v>
      </c>
      <c r="I17" s="81">
        <f t="shared" si="1"/>
        <v>0</v>
      </c>
      <c r="J17" s="81">
        <f t="shared" si="1"/>
        <v>17486.11</v>
      </c>
      <c r="K17" s="166">
        <f t="shared" si="1"/>
        <v>-152182.98</v>
      </c>
      <c r="L17" s="81">
        <f t="shared" si="1"/>
        <v>21964.76</v>
      </c>
      <c r="M17" s="81">
        <f t="shared" si="1"/>
        <v>80228</v>
      </c>
      <c r="N17" s="81">
        <f t="shared" si="1"/>
        <v>23742.8</v>
      </c>
      <c r="O17" s="81">
        <f t="shared" si="1"/>
        <v>2586</v>
      </c>
      <c r="P17" s="81">
        <f t="shared" si="1"/>
        <v>4546.36</v>
      </c>
      <c r="Q17" s="81">
        <f t="shared" si="1"/>
        <v>9066.725</v>
      </c>
      <c r="R17" s="81">
        <f t="shared" si="1"/>
        <v>43.48</v>
      </c>
      <c r="S17" s="81">
        <f t="shared" si="1"/>
        <v>210</v>
      </c>
      <c r="T17" s="81">
        <f t="shared" si="1"/>
        <v>0</v>
      </c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thickBot="1">
      <c r="A18" s="159"/>
      <c r="B18" s="56">
        <v>3610</v>
      </c>
      <c r="C18" s="56"/>
      <c r="D18" s="57"/>
      <c r="E18" s="168"/>
      <c r="F18" s="178"/>
      <c r="G18" s="174"/>
      <c r="H18" s="58"/>
      <c r="I18" s="61"/>
      <c r="J18" s="119"/>
      <c r="K18" s="60"/>
      <c r="L18" s="59"/>
      <c r="M18" s="59"/>
      <c r="N18" s="59"/>
      <c r="O18" s="59"/>
      <c r="P18" s="60"/>
      <c r="Q18" s="61"/>
      <c r="R18" s="60"/>
      <c r="S18" s="132"/>
      <c r="T18" s="138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36" t="s">
        <v>98</v>
      </c>
      <c r="B19" s="22">
        <f>B18+1</f>
        <v>3611</v>
      </c>
      <c r="C19" s="114"/>
      <c r="D19" s="11"/>
      <c r="E19" s="169">
        <v>-75</v>
      </c>
      <c r="F19" s="177"/>
      <c r="G19" s="172"/>
      <c r="H19" s="23"/>
      <c r="I19" s="26"/>
      <c r="J19" s="121"/>
      <c r="K19" s="25"/>
      <c r="L19" s="24"/>
      <c r="M19" s="24"/>
      <c r="N19" s="24"/>
      <c r="O19" s="24"/>
      <c r="P19" s="25"/>
      <c r="Q19" s="26"/>
      <c r="R19" s="25"/>
      <c r="S19" s="129"/>
      <c r="T19" s="139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36" t="s">
        <v>74</v>
      </c>
      <c r="B20" s="22">
        <f>B19+1</f>
        <v>3612</v>
      </c>
      <c r="C20" s="114"/>
      <c r="D20" s="11"/>
      <c r="E20" s="169">
        <v>-8625</v>
      </c>
      <c r="F20" s="177"/>
      <c r="G20" s="172"/>
      <c r="H20" s="23"/>
      <c r="I20" s="26"/>
      <c r="J20" s="121"/>
      <c r="K20" s="25">
        <v>8625</v>
      </c>
      <c r="L20" s="24"/>
      <c r="M20" s="24"/>
      <c r="N20" s="24"/>
      <c r="O20" s="24"/>
      <c r="P20" s="25"/>
      <c r="Q20" s="26"/>
      <c r="R20" s="25"/>
      <c r="S20" s="129"/>
      <c r="T20" s="139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>
      <c r="A21" s="36" t="s">
        <v>75</v>
      </c>
      <c r="B21" s="22">
        <f aca="true" t="shared" si="2" ref="B21:B28">B20+1</f>
        <v>3613</v>
      </c>
      <c r="C21" s="114"/>
      <c r="D21" s="11"/>
      <c r="E21" s="169"/>
      <c r="F21" s="177">
        <v>-1030</v>
      </c>
      <c r="G21" s="172"/>
      <c r="H21" s="23"/>
      <c r="I21" s="26"/>
      <c r="J21" s="121"/>
      <c r="K21" s="25"/>
      <c r="L21" s="24">
        <v>1030</v>
      </c>
      <c r="M21" s="24"/>
      <c r="N21" s="24"/>
      <c r="O21" s="24"/>
      <c r="P21" s="25"/>
      <c r="Q21" s="26"/>
      <c r="R21" s="25"/>
      <c r="S21" s="129"/>
      <c r="T21" s="139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>
      <c r="A22" s="36" t="s">
        <v>76</v>
      </c>
      <c r="B22" s="22">
        <f t="shared" si="2"/>
        <v>3614</v>
      </c>
      <c r="C22" s="114"/>
      <c r="D22" s="11"/>
      <c r="E22" s="169"/>
      <c r="F22" s="177"/>
      <c r="G22" s="172"/>
      <c r="H22" s="23">
        <v>-270</v>
      </c>
      <c r="I22" s="26"/>
      <c r="J22" s="121"/>
      <c r="K22" s="25"/>
      <c r="L22" s="24"/>
      <c r="M22" s="24"/>
      <c r="N22" s="24"/>
      <c r="O22" s="24"/>
      <c r="P22" s="25"/>
      <c r="Q22" s="26">
        <v>270</v>
      </c>
      <c r="R22" s="25"/>
      <c r="S22" s="129"/>
      <c r="T22" s="139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36"/>
      <c r="B23" s="22">
        <f t="shared" si="2"/>
        <v>3615</v>
      </c>
      <c r="C23" s="114"/>
      <c r="D23" s="11"/>
      <c r="E23" s="169"/>
      <c r="F23" s="177"/>
      <c r="G23" s="172"/>
      <c r="H23" s="23"/>
      <c r="I23" s="26"/>
      <c r="J23" s="121"/>
      <c r="K23" s="25"/>
      <c r="L23" s="24"/>
      <c r="M23" s="24"/>
      <c r="N23" s="24"/>
      <c r="O23" s="24"/>
      <c r="P23" s="25"/>
      <c r="Q23" s="26"/>
      <c r="R23" s="25"/>
      <c r="S23" s="129"/>
      <c r="T23" s="139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36" t="s">
        <v>77</v>
      </c>
      <c r="B24" s="22">
        <f t="shared" si="2"/>
        <v>3616</v>
      </c>
      <c r="C24" s="114"/>
      <c r="D24" s="11"/>
      <c r="E24" s="169"/>
      <c r="F24" s="177"/>
      <c r="G24" s="172"/>
      <c r="H24" s="23"/>
      <c r="I24" s="26"/>
      <c r="J24" s="121"/>
      <c r="K24" s="25"/>
      <c r="L24" s="24"/>
      <c r="M24" s="24"/>
      <c r="N24" s="24"/>
      <c r="O24" s="24"/>
      <c r="P24" s="25"/>
      <c r="Q24" s="26"/>
      <c r="R24" s="25"/>
      <c r="S24" s="129"/>
      <c r="T24" s="139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36" t="s">
        <v>74</v>
      </c>
      <c r="B25" s="22">
        <f t="shared" si="2"/>
        <v>3617</v>
      </c>
      <c r="C25" s="114"/>
      <c r="D25" s="11"/>
      <c r="E25" s="169"/>
      <c r="F25" s="177"/>
      <c r="G25" s="172"/>
      <c r="H25" s="23"/>
      <c r="I25" s="26"/>
      <c r="J25" s="121"/>
      <c r="K25" s="25"/>
      <c r="L25" s="24"/>
      <c r="M25" s="24"/>
      <c r="N25" s="24"/>
      <c r="O25" s="24"/>
      <c r="P25" s="25"/>
      <c r="Q25" s="26"/>
      <c r="R25" s="25"/>
      <c r="S25" s="129"/>
      <c r="T25" s="139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36" t="s">
        <v>75</v>
      </c>
      <c r="B26" s="22">
        <f t="shared" si="2"/>
        <v>3618</v>
      </c>
      <c r="C26" s="114"/>
      <c r="D26" s="11"/>
      <c r="E26" s="169"/>
      <c r="F26" s="177"/>
      <c r="G26" s="172"/>
      <c r="H26" s="23"/>
      <c r="I26" s="26"/>
      <c r="J26" s="121"/>
      <c r="K26" s="25"/>
      <c r="L26" s="24"/>
      <c r="M26" s="24"/>
      <c r="N26" s="24"/>
      <c r="O26" s="24"/>
      <c r="P26" s="25"/>
      <c r="Q26" s="26"/>
      <c r="R26" s="25"/>
      <c r="S26" s="129"/>
      <c r="T26" s="139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>
      <c r="A27" s="36" t="s">
        <v>76</v>
      </c>
      <c r="B27" s="22">
        <f t="shared" si="2"/>
        <v>3619</v>
      </c>
      <c r="C27" s="114"/>
      <c r="D27" s="11"/>
      <c r="E27" s="169"/>
      <c r="F27" s="177"/>
      <c r="G27" s="172"/>
      <c r="H27" s="23"/>
      <c r="I27" s="26"/>
      <c r="J27" s="121"/>
      <c r="K27" s="25"/>
      <c r="L27" s="24"/>
      <c r="M27" s="24"/>
      <c r="N27" s="24"/>
      <c r="O27" s="24"/>
      <c r="P27" s="25"/>
      <c r="Q27" s="26"/>
      <c r="R27" s="25"/>
      <c r="S27" s="129"/>
      <c r="T27" s="139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36"/>
      <c r="B28" s="22">
        <f t="shared" si="2"/>
        <v>3620</v>
      </c>
      <c r="C28" s="114"/>
      <c r="D28" s="11"/>
      <c r="E28" s="169"/>
      <c r="F28" s="177"/>
      <c r="G28" s="172"/>
      <c r="H28" s="23"/>
      <c r="I28" s="26"/>
      <c r="J28" s="121"/>
      <c r="K28" s="25"/>
      <c r="L28" s="24"/>
      <c r="M28" s="24"/>
      <c r="N28" s="24"/>
      <c r="O28" s="24"/>
      <c r="P28" s="25"/>
      <c r="Q28" s="26"/>
      <c r="R28" s="25"/>
      <c r="S28" s="129"/>
      <c r="T28" s="139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.75" thickBot="1">
      <c r="A29" s="208" t="s">
        <v>39</v>
      </c>
      <c r="B29" s="209"/>
      <c r="C29" s="115">
        <f aca="true" t="shared" si="3" ref="C29:T29">SUM(C18:C28)</f>
        <v>0</v>
      </c>
      <c r="D29" s="53">
        <f t="shared" si="3"/>
        <v>0</v>
      </c>
      <c r="E29" s="55">
        <f t="shared" si="3"/>
        <v>-8700</v>
      </c>
      <c r="F29" s="53">
        <f t="shared" si="3"/>
        <v>-1030</v>
      </c>
      <c r="G29" s="118">
        <f t="shared" si="3"/>
        <v>0</v>
      </c>
      <c r="H29" s="55">
        <f t="shared" si="3"/>
        <v>-270</v>
      </c>
      <c r="I29" s="55">
        <f t="shared" si="3"/>
        <v>0</v>
      </c>
      <c r="J29" s="118">
        <f t="shared" si="3"/>
        <v>0</v>
      </c>
      <c r="K29" s="53">
        <f t="shared" si="3"/>
        <v>8625</v>
      </c>
      <c r="L29" s="53">
        <f t="shared" si="3"/>
        <v>1030</v>
      </c>
      <c r="M29" s="54">
        <f t="shared" si="3"/>
        <v>0</v>
      </c>
      <c r="N29" s="53">
        <f t="shared" si="3"/>
        <v>0</v>
      </c>
      <c r="O29" s="53">
        <f t="shared" si="3"/>
        <v>0</v>
      </c>
      <c r="P29" s="53">
        <f t="shared" si="3"/>
        <v>0</v>
      </c>
      <c r="Q29" s="53">
        <f t="shared" si="3"/>
        <v>270</v>
      </c>
      <c r="R29" s="55">
        <f t="shared" si="3"/>
        <v>0</v>
      </c>
      <c r="S29" s="130">
        <f t="shared" si="3"/>
        <v>0</v>
      </c>
      <c r="T29" s="140">
        <f t="shared" si="3"/>
        <v>0</v>
      </c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.75" thickBot="1">
      <c r="A30" s="27" t="s">
        <v>25</v>
      </c>
      <c r="B30" s="28">
        <v>1093</v>
      </c>
      <c r="C30" s="29"/>
      <c r="D30" s="30"/>
      <c r="E30" s="30"/>
      <c r="F30" s="179"/>
      <c r="G30" s="31"/>
      <c r="H30" s="116"/>
      <c r="I30" s="32"/>
      <c r="J30" s="33"/>
      <c r="K30" s="34"/>
      <c r="L30" s="34"/>
      <c r="M30" s="34"/>
      <c r="N30" s="34"/>
      <c r="O30" s="34"/>
      <c r="P30" s="33"/>
      <c r="Q30" s="32"/>
      <c r="R30" s="41"/>
      <c r="S30" s="131"/>
      <c r="T30" s="141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36" t="s">
        <v>93</v>
      </c>
      <c r="B31" s="35">
        <f>B30+1</f>
        <v>1094</v>
      </c>
      <c r="C31" s="10">
        <v>540</v>
      </c>
      <c r="D31" s="15"/>
      <c r="E31" s="15"/>
      <c r="F31" s="16"/>
      <c r="G31" s="17"/>
      <c r="H31" s="117"/>
      <c r="I31" s="18"/>
      <c r="J31" s="19"/>
      <c r="K31" s="20"/>
      <c r="L31" s="20"/>
      <c r="M31" s="20"/>
      <c r="N31" s="20"/>
      <c r="O31" s="20"/>
      <c r="P31" s="19"/>
      <c r="Q31" s="18"/>
      <c r="R31" s="40"/>
      <c r="S31" s="128"/>
      <c r="T31" s="137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>
      <c r="A32" s="36" t="s">
        <v>94</v>
      </c>
      <c r="B32" s="35">
        <f aca="true" t="shared" si="4" ref="B32:B46">B31+1</f>
        <v>1095</v>
      </c>
      <c r="C32" s="10">
        <v>280</v>
      </c>
      <c r="D32" s="15"/>
      <c r="E32" s="15"/>
      <c r="F32" s="16"/>
      <c r="G32" s="17"/>
      <c r="H32" s="117"/>
      <c r="I32" s="18"/>
      <c r="J32" s="19"/>
      <c r="K32" s="20"/>
      <c r="L32" s="20"/>
      <c r="M32" s="20"/>
      <c r="N32" s="20"/>
      <c r="O32" s="20"/>
      <c r="P32" s="19"/>
      <c r="Q32" s="18"/>
      <c r="R32" s="40"/>
      <c r="S32" s="128"/>
      <c r="T32" s="137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">
      <c r="A33" s="36" t="s">
        <v>95</v>
      </c>
      <c r="B33" s="35">
        <f t="shared" si="4"/>
        <v>1096</v>
      </c>
      <c r="C33" s="10">
        <v>150</v>
      </c>
      <c r="D33" s="15"/>
      <c r="E33" s="15"/>
      <c r="F33" s="16"/>
      <c r="G33" s="17"/>
      <c r="H33" s="117"/>
      <c r="I33" s="18"/>
      <c r="J33" s="19"/>
      <c r="K33" s="20"/>
      <c r="L33" s="20"/>
      <c r="M33" s="20"/>
      <c r="N33" s="20"/>
      <c r="O33" s="20"/>
      <c r="P33" s="19"/>
      <c r="Q33" s="18"/>
      <c r="R33" s="40"/>
      <c r="S33" s="128"/>
      <c r="T33" s="137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>
      <c r="A34" s="36" t="s">
        <v>96</v>
      </c>
      <c r="B34" s="35">
        <f t="shared" si="4"/>
        <v>1097</v>
      </c>
      <c r="C34" s="10"/>
      <c r="D34" s="15"/>
      <c r="E34" s="15"/>
      <c r="F34" s="16"/>
      <c r="G34" s="17"/>
      <c r="H34" s="117"/>
      <c r="I34" s="18"/>
      <c r="J34" s="19"/>
      <c r="K34" s="20">
        <v>13047</v>
      </c>
      <c r="L34" s="20"/>
      <c r="M34" s="20"/>
      <c r="N34" s="20"/>
      <c r="O34" s="20"/>
      <c r="P34" s="19"/>
      <c r="Q34" s="18"/>
      <c r="R34" s="40"/>
      <c r="S34" s="128"/>
      <c r="T34" s="137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36" t="s">
        <v>97</v>
      </c>
      <c r="B35" s="35">
        <f t="shared" si="4"/>
        <v>1098</v>
      </c>
      <c r="C35" s="10"/>
      <c r="D35" s="15"/>
      <c r="E35" s="15"/>
      <c r="F35" s="16"/>
      <c r="G35" s="17"/>
      <c r="H35" s="117"/>
      <c r="I35" s="18"/>
      <c r="J35" s="19"/>
      <c r="K35" s="20">
        <v>3470</v>
      </c>
      <c r="L35" s="20"/>
      <c r="M35" s="20"/>
      <c r="N35" s="20"/>
      <c r="O35" s="20"/>
      <c r="P35" s="19"/>
      <c r="Q35" s="18"/>
      <c r="R35" s="40"/>
      <c r="S35" s="128"/>
      <c r="T35" s="137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>
      <c r="A36" s="36" t="s">
        <v>99</v>
      </c>
      <c r="B36" s="35">
        <f t="shared" si="4"/>
        <v>1099</v>
      </c>
      <c r="C36" s="10">
        <v>450</v>
      </c>
      <c r="D36" s="15"/>
      <c r="E36" s="15"/>
      <c r="F36" s="16"/>
      <c r="G36" s="17"/>
      <c r="H36" s="117"/>
      <c r="I36" s="18"/>
      <c r="J36" s="19"/>
      <c r="K36" s="20"/>
      <c r="L36" s="20"/>
      <c r="M36" s="20"/>
      <c r="N36" s="20"/>
      <c r="O36" s="20"/>
      <c r="P36" s="19"/>
      <c r="Q36" s="18"/>
      <c r="R36" s="40"/>
      <c r="S36" s="128"/>
      <c r="T36" s="137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>
      <c r="A37" s="36"/>
      <c r="B37" s="35">
        <f t="shared" si="4"/>
        <v>1100</v>
      </c>
      <c r="C37" s="10"/>
      <c r="D37" s="15"/>
      <c r="E37" s="15"/>
      <c r="F37" s="16"/>
      <c r="G37" s="17"/>
      <c r="H37" s="117"/>
      <c r="I37" s="18"/>
      <c r="J37" s="19"/>
      <c r="K37" s="20"/>
      <c r="L37" s="20"/>
      <c r="M37" s="20"/>
      <c r="N37" s="20"/>
      <c r="O37" s="20"/>
      <c r="P37" s="19"/>
      <c r="Q37" s="18"/>
      <c r="R37" s="40"/>
      <c r="S37" s="128"/>
      <c r="T37" s="137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36"/>
      <c r="B38" s="35">
        <f t="shared" si="4"/>
        <v>1101</v>
      </c>
      <c r="C38" s="10"/>
      <c r="D38" s="15"/>
      <c r="E38" s="15"/>
      <c r="F38" s="16"/>
      <c r="G38" s="17"/>
      <c r="H38" s="117"/>
      <c r="I38" s="18"/>
      <c r="J38" s="19"/>
      <c r="K38" s="20"/>
      <c r="L38" s="20"/>
      <c r="M38" s="20"/>
      <c r="N38" s="20"/>
      <c r="O38" s="20"/>
      <c r="P38" s="19"/>
      <c r="Q38" s="18"/>
      <c r="R38" s="40"/>
      <c r="S38" s="128"/>
      <c r="T38" s="137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>
      <c r="A39" s="36"/>
      <c r="B39" s="35">
        <f t="shared" si="4"/>
        <v>1102</v>
      </c>
      <c r="C39" s="10"/>
      <c r="D39" s="15"/>
      <c r="E39" s="15"/>
      <c r="F39" s="16"/>
      <c r="G39" s="17"/>
      <c r="H39" s="117"/>
      <c r="I39" s="18"/>
      <c r="J39" s="19"/>
      <c r="K39" s="20"/>
      <c r="L39" s="20"/>
      <c r="M39" s="20"/>
      <c r="N39" s="20"/>
      <c r="O39" s="20"/>
      <c r="P39" s="19"/>
      <c r="Q39" s="18"/>
      <c r="R39" s="40"/>
      <c r="S39" s="128"/>
      <c r="T39" s="137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>
      <c r="A40" s="36"/>
      <c r="B40" s="35">
        <f t="shared" si="4"/>
        <v>1103</v>
      </c>
      <c r="C40" s="10"/>
      <c r="D40" s="15"/>
      <c r="E40" s="15"/>
      <c r="F40" s="16"/>
      <c r="G40" s="17"/>
      <c r="H40" s="117"/>
      <c r="I40" s="18"/>
      <c r="J40" s="19"/>
      <c r="K40" s="20"/>
      <c r="L40" s="20"/>
      <c r="M40" s="20"/>
      <c r="N40" s="20"/>
      <c r="O40" s="20"/>
      <c r="P40" s="19"/>
      <c r="Q40" s="18"/>
      <c r="R40" s="40"/>
      <c r="S40" s="128"/>
      <c r="T40" s="137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36"/>
      <c r="B41" s="35">
        <f t="shared" si="4"/>
        <v>1104</v>
      </c>
      <c r="C41" s="10"/>
      <c r="D41" s="15"/>
      <c r="E41" s="15"/>
      <c r="F41" s="16"/>
      <c r="G41" s="17"/>
      <c r="H41" s="117"/>
      <c r="I41" s="18"/>
      <c r="J41" s="19"/>
      <c r="K41" s="20"/>
      <c r="L41" s="20"/>
      <c r="M41" s="20"/>
      <c r="N41" s="20"/>
      <c r="O41" s="20"/>
      <c r="P41" s="19"/>
      <c r="Q41" s="18"/>
      <c r="R41" s="40"/>
      <c r="S41" s="128"/>
      <c r="T41" s="137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">
      <c r="A42" s="36"/>
      <c r="B42" s="35">
        <f t="shared" si="4"/>
        <v>1105</v>
      </c>
      <c r="C42" s="10"/>
      <c r="D42" s="15"/>
      <c r="E42" s="15"/>
      <c r="F42" s="16"/>
      <c r="G42" s="17"/>
      <c r="H42" s="117"/>
      <c r="I42" s="18"/>
      <c r="J42" s="19"/>
      <c r="K42" s="20"/>
      <c r="L42" s="20"/>
      <c r="M42" s="20"/>
      <c r="N42" s="20"/>
      <c r="O42" s="20"/>
      <c r="P42" s="19"/>
      <c r="Q42" s="18"/>
      <c r="R42" s="40"/>
      <c r="S42" s="128"/>
      <c r="T42" s="137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5">
      <c r="A43" s="36"/>
      <c r="B43" s="35">
        <f t="shared" si="4"/>
        <v>1106</v>
      </c>
      <c r="C43" s="10"/>
      <c r="D43" s="15"/>
      <c r="E43" s="15"/>
      <c r="F43" s="16"/>
      <c r="G43" s="17"/>
      <c r="H43" s="117"/>
      <c r="I43" s="18"/>
      <c r="J43" s="19"/>
      <c r="K43" s="20"/>
      <c r="L43" s="20"/>
      <c r="M43" s="20"/>
      <c r="N43" s="20"/>
      <c r="O43" s="20"/>
      <c r="P43" s="19"/>
      <c r="Q43" s="18"/>
      <c r="R43" s="40"/>
      <c r="S43" s="128"/>
      <c r="T43" s="137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36"/>
      <c r="B44" s="35">
        <f t="shared" si="4"/>
        <v>1107</v>
      </c>
      <c r="C44" s="10"/>
      <c r="D44" s="15"/>
      <c r="E44" s="15"/>
      <c r="F44" s="16"/>
      <c r="G44" s="17"/>
      <c r="H44" s="117"/>
      <c r="I44" s="18"/>
      <c r="J44" s="19"/>
      <c r="K44" s="20"/>
      <c r="L44" s="20"/>
      <c r="M44" s="20"/>
      <c r="N44" s="20"/>
      <c r="O44" s="20"/>
      <c r="P44" s="19"/>
      <c r="Q44" s="18"/>
      <c r="R44" s="40"/>
      <c r="S44" s="128"/>
      <c r="T44" s="137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>
      <c r="A45" s="36"/>
      <c r="B45" s="35">
        <f t="shared" si="4"/>
        <v>1108</v>
      </c>
      <c r="C45" s="10"/>
      <c r="D45" s="15"/>
      <c r="E45" s="15"/>
      <c r="F45" s="16"/>
      <c r="G45" s="17"/>
      <c r="H45" s="117"/>
      <c r="I45" s="18"/>
      <c r="J45" s="19"/>
      <c r="K45" s="20"/>
      <c r="L45" s="20"/>
      <c r="M45" s="20"/>
      <c r="N45" s="20"/>
      <c r="O45" s="20"/>
      <c r="P45" s="19"/>
      <c r="Q45" s="18"/>
      <c r="R45" s="40"/>
      <c r="S45" s="128"/>
      <c r="T45" s="137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5.75" thickBot="1">
      <c r="A46" s="36"/>
      <c r="B46" s="35">
        <f t="shared" si="4"/>
        <v>1109</v>
      </c>
      <c r="C46" s="10"/>
      <c r="D46" s="15"/>
      <c r="E46" s="15"/>
      <c r="F46" s="16"/>
      <c r="G46" s="17"/>
      <c r="H46" s="117"/>
      <c r="I46" s="18"/>
      <c r="J46" s="19"/>
      <c r="K46" s="20"/>
      <c r="L46" s="20"/>
      <c r="M46" s="20"/>
      <c r="N46" s="20"/>
      <c r="O46" s="20"/>
      <c r="P46" s="19"/>
      <c r="Q46" s="18"/>
      <c r="R46" s="40"/>
      <c r="S46" s="128"/>
      <c r="T46" s="137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20" ht="15.75" thickBot="1">
      <c r="A47" s="197" t="s">
        <v>28</v>
      </c>
      <c r="B47" s="198"/>
      <c r="C47" s="180">
        <f aca="true" t="shared" si="5" ref="C47:T47">SUM(C30:C46)</f>
        <v>1420</v>
      </c>
      <c r="D47" s="180">
        <f t="shared" si="5"/>
        <v>0</v>
      </c>
      <c r="E47" s="181">
        <f t="shared" si="5"/>
        <v>0</v>
      </c>
      <c r="F47" s="181">
        <f t="shared" si="5"/>
        <v>0</v>
      </c>
      <c r="G47" s="182">
        <f t="shared" si="5"/>
        <v>0</v>
      </c>
      <c r="H47" s="181">
        <f t="shared" si="5"/>
        <v>0</v>
      </c>
      <c r="I47" s="181">
        <f t="shared" si="5"/>
        <v>0</v>
      </c>
      <c r="J47" s="182">
        <f t="shared" si="5"/>
        <v>0</v>
      </c>
      <c r="K47" s="180">
        <f t="shared" si="5"/>
        <v>16517</v>
      </c>
      <c r="L47" s="180">
        <f t="shared" si="5"/>
        <v>0</v>
      </c>
      <c r="M47" s="183">
        <f t="shared" si="5"/>
        <v>0</v>
      </c>
      <c r="N47" s="180">
        <f t="shared" si="5"/>
        <v>0</v>
      </c>
      <c r="O47" s="180">
        <f t="shared" si="5"/>
        <v>0</v>
      </c>
      <c r="P47" s="180">
        <f t="shared" si="5"/>
        <v>0</v>
      </c>
      <c r="Q47" s="180">
        <f t="shared" si="5"/>
        <v>0</v>
      </c>
      <c r="R47" s="181">
        <f t="shared" si="5"/>
        <v>0</v>
      </c>
      <c r="S47" s="133">
        <f t="shared" si="5"/>
        <v>0</v>
      </c>
      <c r="T47" s="184">
        <f t="shared" si="5"/>
        <v>0</v>
      </c>
    </row>
    <row r="48" spans="1:20" ht="15.75" thickBot="1">
      <c r="A48" s="201" t="s">
        <v>29</v>
      </c>
      <c r="B48" s="202"/>
      <c r="C48" s="57">
        <f aca="true" t="shared" si="6" ref="C48:T48">C17+C29-C47</f>
        <v>1480</v>
      </c>
      <c r="D48" s="57">
        <f t="shared" si="6"/>
        <v>260</v>
      </c>
      <c r="E48" s="168">
        <f t="shared" si="6"/>
        <v>0</v>
      </c>
      <c r="F48" s="57">
        <f t="shared" si="6"/>
        <v>0</v>
      </c>
      <c r="G48" s="174">
        <f t="shared" si="6"/>
        <v>0</v>
      </c>
      <c r="H48" s="61">
        <f t="shared" si="6"/>
        <v>506.246</v>
      </c>
      <c r="I48" s="59">
        <f t="shared" si="6"/>
        <v>0</v>
      </c>
      <c r="J48" s="59">
        <f t="shared" si="6"/>
        <v>17486.11</v>
      </c>
      <c r="K48" s="59">
        <f t="shared" si="6"/>
        <v>-160074.98</v>
      </c>
      <c r="L48" s="59">
        <f t="shared" si="6"/>
        <v>22994.76</v>
      </c>
      <c r="M48" s="59">
        <f t="shared" si="6"/>
        <v>80228</v>
      </c>
      <c r="N48" s="59">
        <f t="shared" si="6"/>
        <v>23742.8</v>
      </c>
      <c r="O48" s="59">
        <f t="shared" si="6"/>
        <v>2586</v>
      </c>
      <c r="P48" s="59">
        <f t="shared" si="6"/>
        <v>4546.36</v>
      </c>
      <c r="Q48" s="61">
        <f t="shared" si="6"/>
        <v>9336.725</v>
      </c>
      <c r="R48" s="59">
        <f t="shared" si="6"/>
        <v>43.48</v>
      </c>
      <c r="S48" s="59">
        <f t="shared" si="6"/>
        <v>210</v>
      </c>
      <c r="T48" s="59">
        <f t="shared" si="6"/>
        <v>0</v>
      </c>
    </row>
    <row r="49" ht="12.75"/>
    <row r="50" ht="12.75"/>
    <row r="51" spans="1:18" ht="24.75">
      <c r="A51" s="4"/>
      <c r="P51" s="196" t="s">
        <v>32</v>
      </c>
      <c r="Q51" s="196"/>
      <c r="R51" s="196"/>
    </row>
    <row r="52" spans="1:18" ht="24.75">
      <c r="A52" s="4" t="s">
        <v>34</v>
      </c>
      <c r="P52" s="196" t="s">
        <v>31</v>
      </c>
      <c r="Q52" s="196"/>
      <c r="R52" s="196"/>
    </row>
    <row r="53" ht="12.75"/>
    <row r="54" ht="12.75">
      <c r="B54" s="112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224" ht="13.5">
      <c r="D224" s="7" t="s">
        <v>3</v>
      </c>
    </row>
  </sheetData>
  <sheetProtection/>
  <mergeCells count="15">
    <mergeCell ref="H3:H4"/>
    <mergeCell ref="P51:R51"/>
    <mergeCell ref="I3:I4"/>
    <mergeCell ref="B2:I2"/>
    <mergeCell ref="J2:T2"/>
    <mergeCell ref="B1:I1"/>
    <mergeCell ref="P52:R52"/>
    <mergeCell ref="A47:B47"/>
    <mergeCell ref="A17:B17"/>
    <mergeCell ref="A48:B48"/>
    <mergeCell ref="J3:P3"/>
    <mergeCell ref="D3:G3"/>
    <mergeCell ref="A29:B29"/>
    <mergeCell ref="C3:C4"/>
    <mergeCell ref="B3:B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45" t="s">
        <v>60</v>
      </c>
      <c r="B1" s="145" t="s">
        <v>36</v>
      </c>
      <c r="C1" s="146" t="s">
        <v>16</v>
      </c>
      <c r="E1" s="62" t="s">
        <v>62</v>
      </c>
      <c r="F1" s="125" t="s">
        <v>1</v>
      </c>
      <c r="G1" s="63" t="s">
        <v>64</v>
      </c>
      <c r="H1" s="63" t="s">
        <v>4</v>
      </c>
      <c r="I1" s="63" t="s">
        <v>0</v>
      </c>
      <c r="J1" s="64" t="s">
        <v>15</v>
      </c>
    </row>
    <row r="2" spans="1:10" ht="18.75">
      <c r="A2" s="147">
        <f>'التقرير اليومي'!D48</f>
        <v>260</v>
      </c>
      <c r="B2" s="148" t="s">
        <v>46</v>
      </c>
      <c r="C2" s="149">
        <v>101001</v>
      </c>
      <c r="E2" s="67" t="s">
        <v>89</v>
      </c>
      <c r="F2" s="67"/>
      <c r="G2" s="122"/>
      <c r="H2" s="67">
        <v>-200</v>
      </c>
      <c r="I2" s="65" t="s">
        <v>88</v>
      </c>
      <c r="J2" s="65" t="s">
        <v>87</v>
      </c>
    </row>
    <row r="3" spans="1:10" ht="18.75">
      <c r="A3" s="150">
        <f>'التقرير اليومي'!H48</f>
        <v>506.246</v>
      </c>
      <c r="B3" s="148" t="s">
        <v>45</v>
      </c>
      <c r="C3" s="149">
        <v>101002</v>
      </c>
      <c r="E3" s="67"/>
      <c r="F3" s="67"/>
      <c r="G3" s="122"/>
      <c r="H3" s="67"/>
      <c r="I3" s="65"/>
      <c r="J3" s="65"/>
    </row>
    <row r="4" spans="1:10" ht="18.75">
      <c r="A4" s="150">
        <f>'التقرير اليومي'!I48</f>
        <v>0</v>
      </c>
      <c r="B4" s="148" t="s">
        <v>71</v>
      </c>
      <c r="C4" s="149">
        <v>101003</v>
      </c>
      <c r="E4" s="67"/>
      <c r="F4" s="67"/>
      <c r="G4" s="122"/>
      <c r="H4" s="67"/>
      <c r="I4" s="65"/>
      <c r="J4" s="65"/>
    </row>
    <row r="5" spans="1:10" ht="18.75">
      <c r="A5" s="147">
        <f>'التقرير اليومي'!C48</f>
        <v>1480</v>
      </c>
      <c r="B5" s="148" t="s">
        <v>37</v>
      </c>
      <c r="C5" s="149">
        <v>101005</v>
      </c>
      <c r="E5" s="67"/>
      <c r="F5" s="67"/>
      <c r="G5" s="122"/>
      <c r="H5" s="67"/>
      <c r="I5" s="65"/>
      <c r="J5" s="65"/>
    </row>
    <row r="6" spans="1:10" ht="18.75">
      <c r="A6" s="147">
        <f>'التقرير اليومي'!E48</f>
        <v>0</v>
      </c>
      <c r="B6" s="148" t="s">
        <v>47</v>
      </c>
      <c r="C6" s="149">
        <v>101009</v>
      </c>
      <c r="E6" s="67"/>
      <c r="F6" s="67"/>
      <c r="G6" s="122"/>
      <c r="H6" s="67"/>
      <c r="I6" s="65"/>
      <c r="J6" s="65"/>
    </row>
    <row r="7" spans="1:10" ht="18.75">
      <c r="A7" s="147">
        <f>'التقرير اليومي'!F48</f>
        <v>0</v>
      </c>
      <c r="B7" s="148" t="s">
        <v>48</v>
      </c>
      <c r="C7" s="149">
        <v>101010</v>
      </c>
      <c r="D7" s="2"/>
      <c r="E7" s="67"/>
      <c r="F7" s="67"/>
      <c r="G7" s="122"/>
      <c r="H7" s="67"/>
      <c r="I7" s="65"/>
      <c r="J7" s="65"/>
    </row>
    <row r="8" spans="1:10" ht="18.75">
      <c r="A8" s="147">
        <f>'التقرير اليومي'!G48</f>
        <v>0</v>
      </c>
      <c r="B8" s="148" t="s">
        <v>49</v>
      </c>
      <c r="C8" s="149">
        <v>101011</v>
      </c>
      <c r="D8" s="2"/>
      <c r="E8" s="67"/>
      <c r="F8" s="67"/>
      <c r="G8" s="122"/>
      <c r="H8" s="67"/>
      <c r="I8" s="65"/>
      <c r="J8" s="65"/>
    </row>
    <row r="9" spans="1:10" ht="18.75">
      <c r="A9" s="150">
        <f>'التقرير اليومي'!J48</f>
        <v>17486.11</v>
      </c>
      <c r="B9" s="148" t="s">
        <v>50</v>
      </c>
      <c r="C9" s="149">
        <v>102001</v>
      </c>
      <c r="D9" s="2"/>
      <c r="E9" s="67"/>
      <c r="F9" s="67"/>
      <c r="G9" s="122"/>
      <c r="H9" s="67"/>
      <c r="I9" s="65"/>
      <c r="J9" s="65"/>
    </row>
    <row r="10" spans="1:10" ht="18.75">
      <c r="A10" s="150">
        <f>'التقرير اليومي'!Q48</f>
        <v>9336.725</v>
      </c>
      <c r="B10" s="148" t="s">
        <v>51</v>
      </c>
      <c r="C10" s="149">
        <v>102002</v>
      </c>
      <c r="D10" s="2"/>
      <c r="E10" s="66"/>
      <c r="F10" s="66"/>
      <c r="G10" s="66"/>
      <c r="H10" s="66">
        <f>SUM(H2:H9)</f>
        <v>-200</v>
      </c>
      <c r="I10" s="66"/>
      <c r="J10" s="66" t="s">
        <v>13</v>
      </c>
    </row>
    <row r="11" spans="1:9" ht="18.75">
      <c r="A11" s="150">
        <f>'التقرير اليومي'!R48</f>
        <v>43.48</v>
      </c>
      <c r="B11" s="148" t="s">
        <v>52</v>
      </c>
      <c r="C11" s="149">
        <v>102003</v>
      </c>
      <c r="D11" s="2"/>
      <c r="E11" s="42"/>
      <c r="F11" s="42"/>
      <c r="G11" s="42"/>
      <c r="H11" s="42"/>
      <c r="I11" s="2"/>
    </row>
    <row r="12" spans="1:9" ht="18.75">
      <c r="A12" s="150">
        <f>'التقرير اليومي'!S48</f>
        <v>210</v>
      </c>
      <c r="B12" s="148" t="s">
        <v>53</v>
      </c>
      <c r="C12" s="149">
        <v>102004</v>
      </c>
      <c r="D12" s="2"/>
      <c r="E12" s="42"/>
      <c r="F12" s="42"/>
      <c r="G12" s="42"/>
      <c r="H12" s="42"/>
      <c r="I12" s="2"/>
    </row>
    <row r="13" spans="1:9" ht="18.75">
      <c r="A13" s="150">
        <f>'التقرير اليومي'!L48</f>
        <v>22994.76</v>
      </c>
      <c r="B13" s="148" t="s">
        <v>54</v>
      </c>
      <c r="C13" s="149">
        <v>102023</v>
      </c>
      <c r="D13" s="2"/>
      <c r="E13" s="42"/>
      <c r="F13" s="42"/>
      <c r="G13" s="42"/>
      <c r="H13" s="42"/>
      <c r="I13" s="2"/>
    </row>
    <row r="14" spans="1:9" ht="18.75">
      <c r="A14" s="150">
        <f>'التقرير اليومي'!N48</f>
        <v>23742.8</v>
      </c>
      <c r="B14" s="148" t="s">
        <v>55</v>
      </c>
      <c r="C14" s="149">
        <v>102024</v>
      </c>
      <c r="D14" s="2"/>
      <c r="E14" s="42"/>
      <c r="F14" s="42"/>
      <c r="G14" s="42"/>
      <c r="H14" s="42"/>
      <c r="I14" s="2"/>
    </row>
    <row r="15" spans="1:9" ht="18.75">
      <c r="A15" s="150">
        <v>0</v>
      </c>
      <c r="B15" s="148" t="s">
        <v>56</v>
      </c>
      <c r="C15" s="149">
        <v>102025</v>
      </c>
      <c r="D15" s="2"/>
      <c r="E15" s="42"/>
      <c r="F15" s="42"/>
      <c r="G15" s="42"/>
      <c r="H15" s="42"/>
      <c r="I15" s="2"/>
    </row>
    <row r="16" spans="1:9" ht="18.75">
      <c r="A16" s="150">
        <f>'التقرير اليومي'!P48</f>
        <v>4546.36</v>
      </c>
      <c r="B16" s="148" t="s">
        <v>57</v>
      </c>
      <c r="C16" s="149">
        <v>102026</v>
      </c>
      <c r="D16" s="2"/>
      <c r="E16" s="42"/>
      <c r="F16" s="42"/>
      <c r="G16" s="42"/>
      <c r="H16" s="42"/>
      <c r="I16" s="2"/>
    </row>
    <row r="17" spans="1:9" ht="18.75">
      <c r="A17" s="150">
        <f>'التقرير اليومي'!K48</f>
        <v>-160074.98</v>
      </c>
      <c r="B17" s="148" t="s">
        <v>58</v>
      </c>
      <c r="C17" s="149">
        <v>102027</v>
      </c>
      <c r="D17" s="2"/>
      <c r="E17" s="42"/>
      <c r="F17" s="42"/>
      <c r="G17" s="42"/>
      <c r="H17" s="42"/>
      <c r="I17" s="2"/>
    </row>
    <row r="18" spans="1:3" ht="23.25" customHeight="1">
      <c r="A18" s="150">
        <f>'التقرير اليومي'!M48</f>
        <v>80228</v>
      </c>
      <c r="B18" s="148" t="s">
        <v>59</v>
      </c>
      <c r="C18" s="149">
        <v>102028</v>
      </c>
    </row>
    <row r="19" spans="1:3" ht="23.25" customHeight="1">
      <c r="A19" s="150">
        <f>'التقرير اليومي'!T48</f>
        <v>0</v>
      </c>
      <c r="B19" s="151" t="s">
        <v>73</v>
      </c>
      <c r="C19" s="152">
        <v>102029</v>
      </c>
    </row>
    <row r="20" spans="1:3" ht="23.25" customHeight="1">
      <c r="A20" s="150">
        <f>'التقرير اليومي'!O48</f>
        <v>2586</v>
      </c>
      <c r="B20" s="151" t="s">
        <v>79</v>
      </c>
      <c r="C20" s="152">
        <v>102030</v>
      </c>
    </row>
    <row r="21" spans="1:3" ht="23.25" customHeight="1">
      <c r="A21" s="153">
        <f>A2+A3*5.5+A5+A6+A7+A8+A9+A10*5.5+A11*4+A12*4.5+A13+A14+A15+A16+A17+A18+A4*4+A19*4.5+A20</f>
        <v>48504.31049999999</v>
      </c>
      <c r="B21" s="154" t="s">
        <v>61</v>
      </c>
      <c r="C21" s="1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" sqref="M1:O24"/>
    </sheetView>
  </sheetViews>
  <sheetFormatPr defaultColWidth="9.140625" defaultRowHeight="12.75"/>
  <cols>
    <col min="4" max="4" width="8.7109375" style="0" customWidth="1"/>
    <col min="7" max="7" width="9.140625" style="0" customWidth="1"/>
    <col min="8" max="8" width="9.7109375" style="0" bestFit="1" customWidth="1"/>
    <col min="9" max="9" width="10.00390625" style="0" customWidth="1"/>
    <col min="10" max="12" width="9.140625" style="0" customWidth="1"/>
    <col min="13" max="13" width="11.00390625" style="0" customWidth="1"/>
    <col min="14" max="14" width="8.140625" style="0" customWidth="1"/>
    <col min="15" max="15" width="8.57421875" style="0" customWidth="1"/>
  </cols>
  <sheetData>
    <row r="1" spans="1:15" ht="15">
      <c r="A1" s="89" t="s">
        <v>10</v>
      </c>
      <c r="B1" s="90" t="s">
        <v>9</v>
      </c>
      <c r="C1" s="91" t="s">
        <v>12</v>
      </c>
      <c r="D1" s="251" t="s">
        <v>10</v>
      </c>
      <c r="E1" s="252"/>
      <c r="F1" s="253"/>
      <c r="G1" s="254" t="s">
        <v>65</v>
      </c>
      <c r="H1" s="255"/>
      <c r="I1" s="256"/>
      <c r="J1" s="257" t="s">
        <v>41</v>
      </c>
      <c r="K1" s="258"/>
      <c r="L1" s="258"/>
      <c r="M1" s="187" t="s">
        <v>5</v>
      </c>
      <c r="N1" s="188" t="s">
        <v>6</v>
      </c>
      <c r="O1" s="189" t="s">
        <v>7</v>
      </c>
    </row>
    <row r="2" spans="1:15" ht="15">
      <c r="A2" s="93">
        <v>3000</v>
      </c>
      <c r="B2" s="94">
        <v>5625</v>
      </c>
      <c r="C2" s="111"/>
      <c r="D2" s="95">
        <f>E2*F2</f>
        <v>2000</v>
      </c>
      <c r="E2" s="96">
        <v>10</v>
      </c>
      <c r="F2" s="97">
        <v>200</v>
      </c>
      <c r="G2" s="98">
        <f>H2*I2</f>
        <v>3000</v>
      </c>
      <c r="H2" s="96">
        <v>15</v>
      </c>
      <c r="I2" s="99">
        <v>200</v>
      </c>
      <c r="J2" s="100">
        <f>K2*L2</f>
        <v>400</v>
      </c>
      <c r="K2" s="96">
        <v>2</v>
      </c>
      <c r="L2" s="101">
        <v>200</v>
      </c>
      <c r="M2" s="157">
        <f>N2*O2</f>
        <v>5400</v>
      </c>
      <c r="N2" s="92">
        <f>K2+H2+E2</f>
        <v>27</v>
      </c>
      <c r="O2" s="190">
        <v>200</v>
      </c>
    </row>
    <row r="3" spans="1:15" ht="15">
      <c r="A3" s="93"/>
      <c r="B3" s="94"/>
      <c r="C3" s="111"/>
      <c r="D3" s="95">
        <f aca="true" t="shared" si="0" ref="D3:D9">E3*F3</f>
        <v>1400</v>
      </c>
      <c r="E3" s="96">
        <v>14</v>
      </c>
      <c r="F3" s="97">
        <v>100</v>
      </c>
      <c r="G3" s="98">
        <f aca="true" t="shared" si="1" ref="G3:G9">H3*I3</f>
        <v>2400</v>
      </c>
      <c r="H3" s="96">
        <v>24</v>
      </c>
      <c r="I3" s="99">
        <v>100</v>
      </c>
      <c r="J3" s="100">
        <f aca="true" t="shared" si="2" ref="J3:J9">K3*L3</f>
        <v>400</v>
      </c>
      <c r="K3" s="96">
        <v>4</v>
      </c>
      <c r="L3" s="101">
        <v>100</v>
      </c>
      <c r="M3" s="157">
        <f aca="true" t="shared" si="3" ref="M3:M9">N3*O3</f>
        <v>4200</v>
      </c>
      <c r="N3" s="92">
        <f aca="true" t="shared" si="4" ref="N3:N9">K3+H3+E3</f>
        <v>42</v>
      </c>
      <c r="O3" s="190">
        <v>100</v>
      </c>
    </row>
    <row r="4" spans="1:15" ht="15">
      <c r="A4" s="93"/>
      <c r="B4" s="94"/>
      <c r="C4" s="111"/>
      <c r="D4" s="95">
        <f t="shared" si="0"/>
        <v>400</v>
      </c>
      <c r="E4" s="96">
        <v>8</v>
      </c>
      <c r="F4" s="97">
        <v>50</v>
      </c>
      <c r="G4" s="98">
        <f t="shared" si="1"/>
        <v>150</v>
      </c>
      <c r="H4" s="96">
        <v>3</v>
      </c>
      <c r="I4" s="99">
        <v>50</v>
      </c>
      <c r="J4" s="100">
        <f t="shared" si="2"/>
        <v>0</v>
      </c>
      <c r="K4" s="96"/>
      <c r="L4" s="101">
        <v>50</v>
      </c>
      <c r="M4" s="157">
        <f t="shared" si="3"/>
        <v>550</v>
      </c>
      <c r="N4" s="92">
        <f t="shared" si="4"/>
        <v>11</v>
      </c>
      <c r="O4" s="190">
        <v>50</v>
      </c>
    </row>
    <row r="5" spans="1:15" ht="15">
      <c r="A5" s="98">
        <f>SUM(A2:A4)</f>
        <v>3000</v>
      </c>
      <c r="B5" s="99">
        <f>SUM(B2:B4)</f>
        <v>5625</v>
      </c>
      <c r="C5" s="111"/>
      <c r="D5" s="95">
        <f t="shared" si="0"/>
        <v>0</v>
      </c>
      <c r="E5" s="96"/>
      <c r="F5" s="97">
        <v>20</v>
      </c>
      <c r="G5" s="98">
        <f t="shared" si="1"/>
        <v>0</v>
      </c>
      <c r="H5" s="96"/>
      <c r="I5" s="99">
        <v>20</v>
      </c>
      <c r="J5" s="100">
        <f t="shared" si="2"/>
        <v>0</v>
      </c>
      <c r="K5" s="96"/>
      <c r="L5" s="101">
        <v>20</v>
      </c>
      <c r="M5" s="157">
        <f t="shared" si="3"/>
        <v>0</v>
      </c>
      <c r="N5" s="92">
        <f t="shared" si="4"/>
        <v>0</v>
      </c>
      <c r="O5" s="190">
        <v>20</v>
      </c>
    </row>
    <row r="6" spans="1:15" ht="15">
      <c r="A6" s="157">
        <v>1030</v>
      </c>
      <c r="B6" s="157"/>
      <c r="C6" s="111"/>
      <c r="D6" s="95">
        <f t="shared" si="0"/>
        <v>0</v>
      </c>
      <c r="E6" s="96"/>
      <c r="F6" s="97">
        <v>10</v>
      </c>
      <c r="G6" s="98">
        <f t="shared" si="1"/>
        <v>0</v>
      </c>
      <c r="H6" s="96"/>
      <c r="I6" s="99">
        <v>10</v>
      </c>
      <c r="J6" s="100">
        <f t="shared" si="2"/>
        <v>0</v>
      </c>
      <c r="K6" s="96"/>
      <c r="L6" s="156">
        <v>10</v>
      </c>
      <c r="M6" s="157">
        <f t="shared" si="3"/>
        <v>0</v>
      </c>
      <c r="N6" s="92">
        <f t="shared" si="4"/>
        <v>0</v>
      </c>
      <c r="O6" s="190">
        <v>10</v>
      </c>
    </row>
    <row r="7" spans="1:15" ht="15">
      <c r="A7" s="93"/>
      <c r="B7" s="93"/>
      <c r="C7" s="111"/>
      <c r="D7" s="95">
        <f t="shared" si="0"/>
        <v>0</v>
      </c>
      <c r="E7" s="96"/>
      <c r="F7" s="97">
        <v>5</v>
      </c>
      <c r="G7" s="98">
        <f t="shared" si="1"/>
        <v>0</v>
      </c>
      <c r="H7" s="96"/>
      <c r="I7" s="99">
        <v>5</v>
      </c>
      <c r="J7" s="100">
        <f t="shared" si="2"/>
        <v>5</v>
      </c>
      <c r="K7" s="96">
        <v>1</v>
      </c>
      <c r="L7" s="101">
        <v>5</v>
      </c>
      <c r="M7" s="157">
        <f t="shared" si="3"/>
        <v>5</v>
      </c>
      <c r="N7" s="92">
        <f t="shared" si="4"/>
        <v>1</v>
      </c>
      <c r="O7" s="190">
        <v>5</v>
      </c>
    </row>
    <row r="8" spans="1:15" ht="15">
      <c r="A8" s="93"/>
      <c r="B8" s="93"/>
      <c r="C8" s="111"/>
      <c r="D8" s="95" t="s">
        <v>70</v>
      </c>
      <c r="E8" s="96"/>
      <c r="F8" s="97">
        <v>2</v>
      </c>
      <c r="G8" s="98">
        <f t="shared" si="1"/>
        <v>0</v>
      </c>
      <c r="H8" s="96"/>
      <c r="I8" s="99">
        <v>2</v>
      </c>
      <c r="J8" s="100">
        <f t="shared" si="2"/>
        <v>0</v>
      </c>
      <c r="K8" s="96"/>
      <c r="L8" s="101">
        <v>2</v>
      </c>
      <c r="M8" s="157">
        <f t="shared" si="3"/>
        <v>0</v>
      </c>
      <c r="N8" s="92">
        <f t="shared" si="4"/>
        <v>0</v>
      </c>
      <c r="O8" s="190">
        <v>2</v>
      </c>
    </row>
    <row r="9" spans="1:15" ht="15">
      <c r="A9" s="93"/>
      <c r="B9" s="93"/>
      <c r="C9" s="111"/>
      <c r="D9" s="95">
        <f t="shared" si="0"/>
        <v>0</v>
      </c>
      <c r="E9" s="96"/>
      <c r="F9" s="97">
        <v>1</v>
      </c>
      <c r="G9" s="98">
        <f t="shared" si="1"/>
        <v>0</v>
      </c>
      <c r="H9" s="96"/>
      <c r="I9" s="99">
        <v>1</v>
      </c>
      <c r="J9" s="100">
        <f t="shared" si="2"/>
        <v>0</v>
      </c>
      <c r="K9" s="96"/>
      <c r="L9" s="101">
        <v>1</v>
      </c>
      <c r="M9" s="157">
        <f t="shared" si="3"/>
        <v>0</v>
      </c>
      <c r="N9" s="92">
        <f t="shared" si="4"/>
        <v>0</v>
      </c>
      <c r="O9" s="190">
        <v>1</v>
      </c>
    </row>
    <row r="10" spans="1:15" ht="15">
      <c r="A10" s="93"/>
      <c r="B10" s="94"/>
      <c r="C10" s="111"/>
      <c r="D10" s="95">
        <f>E10</f>
        <v>0</v>
      </c>
      <c r="E10" s="96"/>
      <c r="F10" s="97" t="s">
        <v>14</v>
      </c>
      <c r="G10" s="98">
        <f>H10</f>
        <v>0</v>
      </c>
      <c r="H10" s="96"/>
      <c r="I10" s="99" t="s">
        <v>14</v>
      </c>
      <c r="J10" s="100">
        <f>K10</f>
        <v>0</v>
      </c>
      <c r="K10" s="96"/>
      <c r="L10" s="101" t="s">
        <v>14</v>
      </c>
      <c r="M10" s="157">
        <f>N10</f>
        <v>0</v>
      </c>
      <c r="N10" s="92">
        <f>C11</f>
        <v>0</v>
      </c>
      <c r="O10" s="190" t="s">
        <v>14</v>
      </c>
    </row>
    <row r="11" spans="1:15" ht="15.75" thickBot="1">
      <c r="A11" s="102">
        <f>SUM(A6:A10)</f>
        <v>1030</v>
      </c>
      <c r="B11" s="102">
        <f>SUM(B6:B10)</f>
        <v>0</v>
      </c>
      <c r="C11" s="103">
        <f>SUM(C2:C10)</f>
        <v>0</v>
      </c>
      <c r="D11" s="104">
        <f>SUM(D2:D10)</f>
        <v>3800</v>
      </c>
      <c r="E11" s="259" t="s">
        <v>13</v>
      </c>
      <c r="F11" s="260"/>
      <c r="G11" s="105">
        <f>SUM(G2:G10)</f>
        <v>5550</v>
      </c>
      <c r="H11" s="261" t="s">
        <v>13</v>
      </c>
      <c r="I11" s="262"/>
      <c r="J11" s="106">
        <f>SUM(J2:J10)</f>
        <v>805</v>
      </c>
      <c r="K11" s="263" t="s">
        <v>13</v>
      </c>
      <c r="L11" s="264"/>
      <c r="M11" s="95">
        <f>SUM(M2:M10)</f>
        <v>10155</v>
      </c>
      <c r="N11" s="227" t="s">
        <v>13</v>
      </c>
      <c r="O11" s="228"/>
    </row>
    <row r="12" spans="1:15" ht="15">
      <c r="A12" s="7"/>
      <c r="B12" s="7"/>
      <c r="C12" s="7"/>
      <c r="D12" s="107">
        <f>A11+A5</f>
        <v>4030</v>
      </c>
      <c r="E12" s="227" t="s">
        <v>66</v>
      </c>
      <c r="F12" s="250"/>
      <c r="G12" s="108">
        <f>B11+B5</f>
        <v>5625</v>
      </c>
      <c r="H12" s="238" t="s">
        <v>66</v>
      </c>
      <c r="I12" s="239"/>
      <c r="J12" s="109">
        <f>'التقرير اليومي'!D48</f>
        <v>260</v>
      </c>
      <c r="K12" s="225" t="s">
        <v>66</v>
      </c>
      <c r="L12" s="240"/>
      <c r="M12" s="241" t="s">
        <v>67</v>
      </c>
      <c r="N12" s="242"/>
      <c r="O12" s="243"/>
    </row>
    <row r="13" spans="1:15" ht="15">
      <c r="A13" s="7"/>
      <c r="B13" s="7"/>
      <c r="C13" s="7"/>
      <c r="D13" s="107">
        <f>D11-D12</f>
        <v>-230</v>
      </c>
      <c r="E13" s="227" t="s">
        <v>8</v>
      </c>
      <c r="F13" s="250"/>
      <c r="G13" s="108">
        <f>G11-G12</f>
        <v>-75</v>
      </c>
      <c r="H13" s="238" t="s">
        <v>8</v>
      </c>
      <c r="I13" s="239"/>
      <c r="J13" s="109">
        <f>J11-J12</f>
        <v>545</v>
      </c>
      <c r="K13" s="225" t="s">
        <v>8</v>
      </c>
      <c r="L13" s="240"/>
      <c r="M13" s="93"/>
      <c r="N13" s="186" t="s">
        <v>17</v>
      </c>
      <c r="O13" s="9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93">
        <f>'التقرير اليومي'!E48</f>
        <v>0</v>
      </c>
      <c r="N14" s="186" t="s">
        <v>18</v>
      </c>
      <c r="O14" s="94">
        <v>3</v>
      </c>
    </row>
    <row r="15" spans="1:15" ht="15">
      <c r="A15" s="109">
        <f>'التقرير اليومي'!D48</f>
        <v>260</v>
      </c>
      <c r="B15" s="109" t="s">
        <v>17</v>
      </c>
      <c r="C15" s="109"/>
      <c r="D15" s="7"/>
      <c r="E15" s="7"/>
      <c r="F15" s="7"/>
      <c r="G15" s="7"/>
      <c r="H15" s="7"/>
      <c r="I15" s="7"/>
      <c r="J15" s="7"/>
      <c r="K15" s="7"/>
      <c r="L15" s="7"/>
      <c r="M15" s="248">
        <f>N15+N16</f>
        <v>0</v>
      </c>
      <c r="N15" s="185">
        <f>'التقرير اليومي'!F48</f>
        <v>0</v>
      </c>
      <c r="O15" s="94" t="s">
        <v>90</v>
      </c>
    </row>
    <row r="16" spans="1:15" ht="15">
      <c r="A16" s="109">
        <f>'التقرير اليومي'!E48</f>
        <v>0</v>
      </c>
      <c r="B16" s="109" t="s">
        <v>18</v>
      </c>
      <c r="C16" s="109">
        <f>A16-B5-A5</f>
        <v>-8625</v>
      </c>
      <c r="D16" s="7"/>
      <c r="E16" s="7"/>
      <c r="F16" s="7"/>
      <c r="G16" s="7"/>
      <c r="H16" s="7"/>
      <c r="I16" s="7"/>
      <c r="J16" s="7"/>
      <c r="K16" s="7"/>
      <c r="L16" s="7"/>
      <c r="M16" s="249"/>
      <c r="N16" s="185">
        <f>'التقرير اليومي'!G48</f>
        <v>0</v>
      </c>
      <c r="O16" s="94" t="s">
        <v>91</v>
      </c>
    </row>
    <row r="17" spans="1:15" ht="15">
      <c r="A17" s="109">
        <f>'التقرير اليومي'!F48+'التقرير اليومي'!G48</f>
        <v>0</v>
      </c>
      <c r="B17" s="109" t="s">
        <v>19</v>
      </c>
      <c r="C17" s="109">
        <f>A17-B11-A11</f>
        <v>-1030</v>
      </c>
      <c r="D17" s="7"/>
      <c r="E17" s="7"/>
      <c r="F17" s="7"/>
      <c r="G17" s="7"/>
      <c r="H17" s="126"/>
      <c r="I17" s="126"/>
      <c r="J17" s="126"/>
      <c r="K17" s="164">
        <v>820</v>
      </c>
      <c r="L17" s="7"/>
      <c r="M17" s="93">
        <v>500</v>
      </c>
      <c r="N17" s="244">
        <v>362816</v>
      </c>
      <c r="O17" s="245"/>
    </row>
    <row r="18" spans="1:15" ht="15">
      <c r="A18" s="109"/>
      <c r="B18" s="109"/>
      <c r="C18" s="109"/>
      <c r="D18" s="7"/>
      <c r="E18" s="7"/>
      <c r="F18" s="7"/>
      <c r="G18" s="7"/>
      <c r="H18" s="126"/>
      <c r="I18" s="126"/>
      <c r="J18" s="126"/>
      <c r="K18" s="164">
        <f>M21</f>
        <v>9655</v>
      </c>
      <c r="L18" s="7"/>
      <c r="M18" s="93"/>
      <c r="N18" s="244">
        <v>2353622</v>
      </c>
      <c r="O18" s="245"/>
    </row>
    <row r="19" spans="1:15" ht="15">
      <c r="A19" s="109"/>
      <c r="B19" s="109"/>
      <c r="C19" s="109"/>
      <c r="D19" s="7"/>
      <c r="E19" s="7"/>
      <c r="F19" s="7"/>
      <c r="G19" s="7"/>
      <c r="H19" s="7"/>
      <c r="I19" s="7"/>
      <c r="J19" s="7"/>
      <c r="K19" s="165">
        <f>K17+K18</f>
        <v>10475</v>
      </c>
      <c r="L19" s="7"/>
      <c r="M19" s="95">
        <f>SUM(M13:M18)</f>
        <v>500</v>
      </c>
      <c r="N19" s="227" t="s">
        <v>13</v>
      </c>
      <c r="O19" s="228"/>
    </row>
    <row r="20" spans="1:15" ht="15">
      <c r="A20" s="109"/>
      <c r="B20" s="225"/>
      <c r="C20" s="226"/>
      <c r="D20" s="7"/>
      <c r="E20" s="7"/>
      <c r="F20" s="7"/>
      <c r="G20" s="7"/>
      <c r="H20" s="7"/>
      <c r="I20" s="7"/>
      <c r="J20" s="7" t="s">
        <v>80</v>
      </c>
      <c r="K20" s="7"/>
      <c r="L20" s="7"/>
      <c r="M20" s="93">
        <f>I32</f>
        <v>250</v>
      </c>
      <c r="N20" s="110" t="s">
        <v>43</v>
      </c>
      <c r="O20" s="94">
        <v>0</v>
      </c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70</v>
      </c>
      <c r="L21" s="7"/>
      <c r="M21" s="95">
        <f>M11-M19</f>
        <v>9655</v>
      </c>
      <c r="N21" s="227" t="s">
        <v>63</v>
      </c>
      <c r="O21" s="228"/>
    </row>
    <row r="22" spans="13:15" ht="18.75">
      <c r="M22" s="234" t="s">
        <v>31</v>
      </c>
      <c r="N22" s="235"/>
      <c r="O22" s="191" t="s">
        <v>15</v>
      </c>
    </row>
    <row r="23" spans="13:15" ht="18.75">
      <c r="M23" s="236">
        <v>914443346</v>
      </c>
      <c r="N23" s="237"/>
      <c r="O23" s="191" t="s">
        <v>81</v>
      </c>
    </row>
    <row r="24" spans="13:15" ht="19.5" thickBot="1">
      <c r="M24" s="246" t="s">
        <v>83</v>
      </c>
      <c r="N24" s="247"/>
      <c r="O24" s="192" t="s">
        <v>82</v>
      </c>
    </row>
    <row r="26" ht="13.5" thickBot="1"/>
    <row r="27" spans="9:15" ht="15.75" thickBot="1">
      <c r="I27" s="82">
        <f>K27*J27</f>
        <v>250</v>
      </c>
      <c r="J27" s="83">
        <v>5</v>
      </c>
      <c r="K27" s="84">
        <v>50</v>
      </c>
      <c r="M27" s="108" t="s">
        <v>5</v>
      </c>
      <c r="N27" s="108" t="s">
        <v>68</v>
      </c>
      <c r="O27" s="108" t="s">
        <v>7</v>
      </c>
    </row>
    <row r="28" spans="9:15" ht="15.75" thickBot="1">
      <c r="I28" s="82">
        <f>K28*J28</f>
        <v>0</v>
      </c>
      <c r="J28" s="85"/>
      <c r="K28" s="86">
        <v>20</v>
      </c>
      <c r="M28" s="108">
        <f>N28*O28</f>
        <v>0</v>
      </c>
      <c r="N28" s="96"/>
      <c r="O28" s="108">
        <v>200</v>
      </c>
    </row>
    <row r="29" spans="9:15" ht="15.75" thickBot="1">
      <c r="I29" s="82">
        <f>K29*J29</f>
        <v>0</v>
      </c>
      <c r="J29" s="85"/>
      <c r="K29" s="86">
        <v>10</v>
      </c>
      <c r="M29" s="108">
        <f aca="true" t="shared" si="5" ref="M29:M35">N29*O29</f>
        <v>0</v>
      </c>
      <c r="N29" s="96"/>
      <c r="O29" s="108">
        <v>100</v>
      </c>
    </row>
    <row r="30" spans="9:15" ht="15.75" thickBot="1">
      <c r="I30" s="82">
        <f>K30*J30</f>
        <v>0</v>
      </c>
      <c r="J30" s="85"/>
      <c r="K30" s="86">
        <v>5</v>
      </c>
      <c r="M30" s="108">
        <f t="shared" si="5"/>
        <v>0</v>
      </c>
      <c r="N30" s="96"/>
      <c r="O30" s="108">
        <v>50</v>
      </c>
    </row>
    <row r="31" spans="9:15" ht="15.75" thickBot="1">
      <c r="I31" s="82">
        <f>K31*J31</f>
        <v>0</v>
      </c>
      <c r="J31" s="85"/>
      <c r="K31" s="86">
        <v>1</v>
      </c>
      <c r="M31" s="108">
        <f t="shared" si="5"/>
        <v>0</v>
      </c>
      <c r="N31" s="96"/>
      <c r="O31" s="108">
        <v>20</v>
      </c>
    </row>
    <row r="32" spans="9:15" ht="15.75" thickBot="1">
      <c r="I32" s="124">
        <f>SUM(I27:I31)</f>
        <v>250</v>
      </c>
      <c r="J32" s="233" t="s">
        <v>13</v>
      </c>
      <c r="K32" s="232"/>
      <c r="M32" s="108">
        <f t="shared" si="5"/>
        <v>0</v>
      </c>
      <c r="N32" s="96"/>
      <c r="O32" s="108">
        <v>10</v>
      </c>
    </row>
    <row r="33" spans="9:15" ht="15">
      <c r="I33" s="87">
        <f>الديوان!A3</f>
        <v>506.246</v>
      </c>
      <c r="J33" s="229" t="s">
        <v>11</v>
      </c>
      <c r="K33" s="230"/>
      <c r="M33" s="108">
        <f t="shared" si="5"/>
        <v>0</v>
      </c>
      <c r="N33" s="96"/>
      <c r="O33" s="108">
        <v>5</v>
      </c>
    </row>
    <row r="34" spans="9:15" ht="15.75" thickBot="1">
      <c r="I34" s="88">
        <f>I32-I33</f>
        <v>-256.246</v>
      </c>
      <c r="J34" s="231" t="s">
        <v>8</v>
      </c>
      <c r="K34" s="232"/>
      <c r="M34" s="108">
        <f t="shared" si="5"/>
        <v>0</v>
      </c>
      <c r="N34" s="96"/>
      <c r="O34" s="108">
        <v>2</v>
      </c>
    </row>
    <row r="35" spans="13:15" ht="15">
      <c r="M35" s="108">
        <f t="shared" si="5"/>
        <v>0</v>
      </c>
      <c r="N35" s="96"/>
      <c r="O35" s="108">
        <v>1</v>
      </c>
    </row>
    <row r="36" spans="11:15" ht="15">
      <c r="K36" s="194">
        <v>-424</v>
      </c>
      <c r="M36" s="108">
        <f>N36*5</f>
        <v>0</v>
      </c>
      <c r="N36" s="96"/>
      <c r="O36" s="108" t="s">
        <v>2</v>
      </c>
    </row>
    <row r="37" spans="6:15" ht="15">
      <c r="F37" t="s">
        <v>70</v>
      </c>
      <c r="K37" s="162">
        <v>-2121</v>
      </c>
      <c r="M37" s="109">
        <f>SUM(M28:M36)</f>
        <v>0</v>
      </c>
      <c r="N37" s="225" t="s">
        <v>69</v>
      </c>
      <c r="O37" s="226"/>
    </row>
    <row r="38" spans="11:15" ht="15">
      <c r="K38" s="161">
        <f>M39</f>
        <v>-4271.23</v>
      </c>
      <c r="M38" s="109">
        <f>الديوان!A2+الديوان!A3*5+الديوان!A5+الديوان!A6+الديوان!A8+الديوان!A4*4+'التقرير اليومي'!F48</f>
        <v>4271.23</v>
      </c>
      <c r="N38" s="225" t="s">
        <v>66</v>
      </c>
      <c r="O38" s="226"/>
    </row>
    <row r="39" spans="11:15" ht="15">
      <c r="K39" s="161">
        <f>K37-K38</f>
        <v>2150.2299999999996</v>
      </c>
      <c r="M39" s="109">
        <f>M37-M38</f>
        <v>-4271.23</v>
      </c>
      <c r="N39" s="225" t="s">
        <v>8</v>
      </c>
      <c r="O39" s="226"/>
    </row>
    <row r="40" spans="10:11" ht="12.75">
      <c r="J40" t="s">
        <v>70</v>
      </c>
      <c r="K40" s="193"/>
    </row>
  </sheetData>
  <sheetProtection/>
  <mergeCells count="29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20:C20"/>
    <mergeCell ref="M12:O12"/>
    <mergeCell ref="N38:O38"/>
    <mergeCell ref="N17:O17"/>
    <mergeCell ref="M24:N24"/>
    <mergeCell ref="N18:O18"/>
    <mergeCell ref="M15:M16"/>
    <mergeCell ref="N39:O39"/>
    <mergeCell ref="N19:O19"/>
    <mergeCell ref="J33:K33"/>
    <mergeCell ref="J34:K34"/>
    <mergeCell ref="N21:O21"/>
    <mergeCell ref="N37:O37"/>
    <mergeCell ref="J32:K32"/>
    <mergeCell ref="M22:N22"/>
    <mergeCell ref="M23:N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2017-12-06T08:21:09Z</cp:lastPrinted>
  <dcterms:created xsi:type="dcterms:W3CDTF">2012-05-27T06:24:35Z</dcterms:created>
  <dcterms:modified xsi:type="dcterms:W3CDTF">2017-12-09T06:26:42Z</dcterms:modified>
  <cp:category/>
  <cp:version/>
  <cp:contentType/>
  <cp:contentStatus/>
</cp:coreProperties>
</file>