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اليومي'!$A$1:$S$44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4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4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4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<sst xmlns="http://schemas.openxmlformats.org/spreadsheetml/2006/main" count="135" uniqueCount="96">
  <si>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</si>
  <si>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</si>
  <si>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</si>
  <si>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</si>
  <si>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</si>
  <si>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</si>
  <si>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</si>
  <si>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</si>
  <si>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</si>
  <si>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</si>
  <si>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</si>
  <si>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</si>
  <si>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</si>
  <si>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</si>
  <si>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</si>
  <si>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</si>
  <si>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</si>
  <si>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</si>
  <si>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</si>
  <si>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</si>
  <si>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</si>
  <si>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</si>
  <si>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</si>
  <si>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</si>
  <si>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</si>
  <si>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</si>
  <si>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</si>
  <si>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</si>
  <si>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</si>
  <si>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</si>
  <si>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</si>
  <si>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</si>
  <si>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</si>
  <si>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</si>
  <si>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</si>
  <si>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</si>
  <si>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</si>
  <si>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</si>
  <si>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</si>
  <si>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</si>
  <si>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</si>
  <si>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</si>
  <si>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</si>
  <si>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</si>
  <si>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</si>
  <si>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</si>
  <si>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</si>
  <si>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</si>
  <si>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</si>
  <si>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</si>
  <si>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</si>
  <si>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</si>
  <si>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</si>
  <si>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</si>
  <si>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</si>
  <si>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</si>
  <si>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</si>
  <si>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</si>
  <si>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</si>
  <si>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</si>
  <si>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</si>
  <si>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</si>
  <si>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</si>
  <si>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</si>
  <si>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</si>
  <si>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</si>
  <si>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</si>
  <si>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</si>
  <si>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</si>
  <si>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</si>
  <si>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</si>
  <si>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</si>
  <si>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</si>
  <si>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</si>
  <si>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</si>
  <si>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</si>
  <si>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</si>
  <si>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</si>
  <si>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</si>
  <si>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</si>
  <si>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</si>
  <si>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</si>
  <si>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</si>
  <si>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</si>
  <si>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</si>
  <si>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</si>
  <si>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</si>
  <si>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</si>
  <si>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</si>
  <si>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باقي صرف دينار</t>
  </si>
  <si>
    <t>ابو شادي</t>
  </si>
  <si>
    <t>مبيعات مياه</t>
  </si>
  <si>
    <t>مواصلات الى رام الله عاملة التاهيل المجتمعي - ولاء سعيد نمر بدوي</t>
  </si>
  <si>
    <t>ثمن شحن جوال عامل المياومة محمد صالح جوابره لاعمال مشروع المياه</t>
  </si>
  <si>
    <t>رسوم بناء - محمد مصطفى رشيد يعاقبه</t>
  </si>
  <si>
    <t>2018 . 02 .13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</si>
</sst>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8" fontId="59" fillId="37" borderId="22" xfId="0" applyNumberFormat="1" applyFont="1" applyFill="1" applyBorder="1" applyAlignment="1">
      <alignment horizontal="center" vertical="center"/>
    </xf>
    <xf numFmtId="188" fontId="59" fillId="37" borderId="24" xfId="0" applyNumberFormat="1" applyFont="1" applyFill="1" applyBorder="1" applyAlignment="1">
      <alignment horizontal="center" vertical="center"/>
    </xf>
    <xf numFmtId="188" fontId="59" fillId="37" borderId="25" xfId="0" applyNumberFormat="1" applyFont="1" applyFill="1" applyBorder="1" applyAlignment="1">
      <alignment horizontal="center" vertical="center"/>
    </xf>
    <xf numFmtId="188" fontId="59" fillId="37" borderId="26" xfId="0" applyNumberFormat="1" applyFont="1" applyFill="1" applyBorder="1" applyAlignment="1">
      <alignment horizontal="center" vertical="center"/>
    </xf>
    <xf numFmtId="186" fontId="59" fillId="37" borderId="23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88" fontId="59" fillId="34" borderId="27" xfId="0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182" fontId="59" fillId="34" borderId="17" xfId="0" applyNumberFormat="1" applyFont="1" applyFill="1" applyBorder="1" applyAlignment="1">
      <alignment horizontal="center" vertical="center"/>
    </xf>
    <xf numFmtId="186" fontId="59" fillId="34" borderId="19" xfId="0" applyNumberFormat="1" applyFont="1" applyFill="1" applyBorder="1" applyAlignment="1">
      <alignment horizontal="center" vertical="center"/>
    </xf>
    <xf numFmtId="188" fontId="59" fillId="34" borderId="17" xfId="0" applyNumberFormat="1" applyFont="1" applyFill="1" applyBorder="1" applyAlignment="1">
      <alignment horizontal="center" vertical="center"/>
    </xf>
    <xf numFmtId="188" fontId="59" fillId="34" borderId="19" xfId="0" applyNumberFormat="1" applyFont="1" applyFill="1" applyBorder="1" applyAlignment="1">
      <alignment horizontal="center" vertical="center"/>
    </xf>
    <xf numFmtId="186" fontId="59" fillId="34" borderId="17" xfId="0" applyNumberFormat="1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1" fillId="38" borderId="32" xfId="0" applyNumberFormat="1" applyFont="1" applyFill="1" applyBorder="1" applyAlignment="1">
      <alignment horizontal="center" vertical="center"/>
    </xf>
    <xf numFmtId="186" fontId="60" fillId="39" borderId="17" xfId="0" applyNumberFormat="1" applyFont="1" applyFill="1" applyBorder="1" applyAlignment="1">
      <alignment horizontal="center" vertical="center"/>
    </xf>
    <xf numFmtId="188" fontId="60" fillId="39" borderId="16" xfId="0" applyNumberFormat="1" applyFont="1" applyFill="1" applyBorder="1" applyAlignment="1">
      <alignment horizontal="center" vertical="center"/>
    </xf>
    <xf numFmtId="182" fontId="60" fillId="39" borderId="22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8" fontId="60" fillId="39" borderId="0" xfId="0" applyNumberFormat="1" applyFont="1" applyFill="1" applyBorder="1" applyAlignment="1">
      <alignment horizontal="center" vertical="center"/>
    </xf>
    <xf numFmtId="188" fontId="60" fillId="39" borderId="34" xfId="0" applyNumberFormat="1" applyFont="1" applyFill="1" applyBorder="1" applyAlignment="1">
      <alignment horizontal="center" vertical="center"/>
    </xf>
    <xf numFmtId="188" fontId="60" fillId="39" borderId="22" xfId="0" applyNumberFormat="1" applyFont="1" applyFill="1" applyBorder="1" applyAlignment="1">
      <alignment horizontal="center" vertical="center"/>
    </xf>
    <xf numFmtId="188" fontId="60" fillId="39" borderId="12" xfId="0" applyNumberFormat="1" applyFont="1" applyFill="1" applyBorder="1" applyAlignment="1">
      <alignment horizontal="center" vertical="center"/>
    </xf>
    <xf numFmtId="186" fontId="60" fillId="39" borderId="11" xfId="0" applyNumberFormat="1" applyFont="1" applyFill="1" applyBorder="1" applyAlignment="1">
      <alignment horizontal="center" vertical="center"/>
    </xf>
    <xf numFmtId="188" fontId="60" fillId="39" borderId="10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62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2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185" fontId="62" fillId="34" borderId="29" xfId="0" applyNumberFormat="1" applyFont="1" applyFill="1" applyBorder="1" applyAlignment="1">
      <alignment horizontal="center" vertical="center"/>
    </xf>
    <xf numFmtId="185" fontId="62" fillId="34" borderId="38" xfId="0" applyNumberFormat="1" applyFont="1" applyFill="1" applyBorder="1" applyAlignment="1">
      <alignment horizontal="center" vertical="center"/>
    </xf>
    <xf numFmtId="182" fontId="63" fillId="37" borderId="29" xfId="0" applyNumberFormat="1" applyFont="1" applyFill="1" applyBorder="1" applyAlignment="1">
      <alignment horizontal="center" vertical="center"/>
    </xf>
    <xf numFmtId="182" fontId="63" fillId="37" borderId="31" xfId="0" applyNumberFormat="1" applyFont="1" applyFill="1" applyBorder="1" applyAlignment="1">
      <alignment horizontal="center" vertical="center"/>
    </xf>
    <xf numFmtId="182" fontId="63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3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5" borderId="39" xfId="0" applyNumberFormat="1" applyFont="1" applyFill="1" applyBorder="1" applyAlignment="1">
      <alignment horizontal="center" vertical="center"/>
    </xf>
    <xf numFmtId="182" fontId="63" fillId="35" borderId="40" xfId="0" applyNumberFormat="1" applyFont="1" applyFill="1" applyBorder="1" applyAlignment="1">
      <alignment horizontal="center" vertical="center"/>
    </xf>
    <xf numFmtId="182" fontId="63" fillId="37" borderId="39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9" borderId="42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/>
    </xf>
    <xf numFmtId="182" fontId="63" fillId="34" borderId="44" xfId="0" applyNumberFormat="1" applyFont="1" applyFill="1" applyBorder="1" applyAlignment="1">
      <alignment horizontal="center" vertical="center"/>
    </xf>
    <xf numFmtId="182" fontId="63" fillId="35" borderId="44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4" borderId="32" xfId="0" applyNumberFormat="1" applyFont="1" applyFill="1" applyBorder="1" applyAlignment="1">
      <alignment horizontal="center" vertical="center"/>
    </xf>
    <xf numFmtId="182" fontId="63" fillId="35" borderId="32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9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9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188" fontId="59" fillId="34" borderId="18" xfId="0" applyNumberFormat="1" applyFont="1" applyFill="1" applyBorder="1" applyAlignment="1">
      <alignment horizontal="center" vertical="center"/>
    </xf>
    <xf numFmtId="188" fontId="59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1" fillId="38" borderId="32" xfId="0" applyNumberFormat="1" applyFont="1" applyFill="1" applyBorder="1" applyAlignment="1">
      <alignment horizontal="center" vertical="center"/>
    </xf>
    <xf numFmtId="188" fontId="59" fillId="37" borderId="27" xfId="0" applyNumberFormat="1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88" fontId="59" fillId="39" borderId="10" xfId="0" applyNumberFormat="1" applyFont="1" applyFill="1" applyBorder="1" applyAlignment="1">
      <alignment horizontal="center" vertical="center"/>
    </xf>
    <xf numFmtId="188" fontId="59" fillId="37" borderId="14" xfId="0" applyNumberFormat="1" applyFont="1" applyFill="1" applyBorder="1" applyAlignment="1">
      <alignment horizontal="center"/>
    </xf>
    <xf numFmtId="188" fontId="59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9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0" fillId="39" borderId="19" xfId="0" applyFont="1" applyFill="1" applyBorder="1" applyAlignment="1">
      <alignment vertical="center" wrapText="1"/>
    </xf>
    <xf numFmtId="0" fontId="60" fillId="39" borderId="18" xfId="0" applyFont="1" applyFill="1" applyBorder="1" applyAlignment="1">
      <alignment vertical="center" wrapText="1"/>
    </xf>
    <xf numFmtId="0" fontId="66" fillId="34" borderId="32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182" fontId="66" fillId="37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vertical="center"/>
    </xf>
    <xf numFmtId="188" fontId="66" fillId="37" borderId="32" xfId="0" applyNumberFormat="1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vertical="center"/>
    </xf>
    <xf numFmtId="188" fontId="66" fillId="34" borderId="32" xfId="0" applyNumberFormat="1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9" fillId="37" borderId="23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/>
    </xf>
    <xf numFmtId="182" fontId="60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35" applyFont="1" applyBorder="1" applyAlignment="1">
      <alignment horizontal="center" vertical="center"/>
    </xf>
    <xf numFmtId="188" fontId="59" fillId="39" borderId="17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182" fontId="59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182" fontId="59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182" fontId="59" fillId="34" borderId="18" xfId="0" applyNumberFormat="1" applyFont="1" applyFill="1" applyBorder="1" applyAlignment="1">
      <alignment horizontal="center" vertical="center"/>
    </xf>
    <xf numFmtId="182" fontId="59" fillId="39" borderId="34" xfId="0" applyNumberFormat="1" applyFont="1" applyFill="1" applyBorder="1" applyAlignment="1">
      <alignment horizontal="center" vertical="center"/>
    </xf>
    <xf numFmtId="182" fontId="59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9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vertical="center"/>
    </xf>
    <xf numFmtId="0" fontId="67" fillId="39" borderId="18" xfId="0" applyFont="1" applyFill="1" applyBorder="1" applyAlignment="1">
      <alignment horizontal="center" vertical="center"/>
    </xf>
    <xf numFmtId="0" fontId="60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60" fillId="36" borderId="33" xfId="0" applyFont="1" applyFill="1" applyBorder="1" applyAlignment="1">
      <alignment horizontal="center" vertical="center"/>
    </xf>
    <xf numFmtId="0" fontId="60" fillId="39" borderId="51" xfId="0" applyFont="1" applyFill="1" applyBorder="1" applyAlignment="1">
      <alignment horizontal="center" vertical="center"/>
    </xf>
    <xf numFmtId="0" fontId="68" fillId="39" borderId="52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188" fontId="60" fillId="39" borderId="19" xfId="0" applyNumberFormat="1" applyFont="1" applyFill="1" applyBorder="1" applyAlignment="1">
      <alignment horizontal="center" vertical="center"/>
    </xf>
    <xf numFmtId="188" fontId="60" fillId="39" borderId="18" xfId="0" applyNumberFormat="1" applyFont="1" applyFill="1" applyBorder="1" applyAlignment="1">
      <alignment horizontal="center" vertical="center"/>
    </xf>
    <xf numFmtId="182" fontId="62" fillId="39" borderId="19" xfId="0" applyNumberFormat="1" applyFont="1" applyFill="1" applyBorder="1" applyAlignment="1">
      <alignment horizontal="center" vertical="center"/>
    </xf>
    <xf numFmtId="182" fontId="62" fillId="39" borderId="33" xfId="0" applyNumberFormat="1" applyFont="1" applyFill="1" applyBorder="1" applyAlignment="1">
      <alignment horizontal="center" vertical="center"/>
    </xf>
    <xf numFmtId="182" fontId="62" fillId="39" borderId="1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horizontal="center" vertical="center"/>
    </xf>
    <xf numFmtId="0" fontId="60" fillId="39" borderId="55" xfId="0" applyFont="1" applyFill="1" applyBorder="1" applyAlignment="1">
      <alignment horizontal="center" vertical="center"/>
    </xf>
    <xf numFmtId="186" fontId="62" fillId="39" borderId="47" xfId="0" applyNumberFormat="1" applyFont="1" applyFill="1" applyBorder="1" applyAlignment="1">
      <alignment horizontal="center" vertical="center"/>
    </xf>
    <xf numFmtId="186" fontId="62" fillId="39" borderId="12" xfId="0" applyNumberFormat="1" applyFont="1" applyFill="1" applyBorder="1" applyAlignment="1">
      <alignment horizontal="center" vertical="center"/>
    </xf>
    <xf numFmtId="186" fontId="62" fillId="39" borderId="22" xfId="0" applyNumberFormat="1" applyFont="1" applyFill="1" applyBorder="1" applyAlignment="1">
      <alignment horizontal="center" vertical="center"/>
    </xf>
    <xf numFmtId="186" fontId="62" fillId="39" borderId="53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4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 wrapText="1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 vertical="center"/>
    </xf>
    <xf numFmtId="182" fontId="63" fillId="34" borderId="57" xfId="0" applyNumberFormat="1" applyFont="1" applyFill="1" applyBorder="1" applyAlignment="1">
      <alignment horizontal="center" vertical="center"/>
    </xf>
    <xf numFmtId="182" fontId="63" fillId="34" borderId="36" xfId="0" applyNumberFormat="1" applyFont="1" applyFill="1" applyBorder="1" applyAlignment="1">
      <alignment horizontal="center" vertical="center"/>
    </xf>
    <xf numFmtId="182" fontId="63" fillId="35" borderId="35" xfId="0" applyNumberFormat="1" applyFont="1" applyFill="1" applyBorder="1" applyAlignment="1">
      <alignment horizontal="center" vertical="center"/>
    </xf>
    <xf numFmtId="182" fontId="63" fillId="35" borderId="57" xfId="0" applyNumberFormat="1" applyFont="1" applyFill="1" applyBorder="1" applyAlignment="1">
      <alignment horizontal="center" vertical="center"/>
    </xf>
    <xf numFmtId="182" fontId="63" fillId="35" borderId="36" xfId="0" applyNumberFormat="1" applyFont="1" applyFill="1" applyBorder="1" applyAlignment="1">
      <alignment horizontal="center" vertical="center"/>
    </xf>
    <xf numFmtId="182" fontId="63" fillId="37" borderId="35" xfId="0" applyNumberFormat="1" applyFont="1" applyFill="1" applyBorder="1" applyAlignment="1">
      <alignment horizontal="center" vertical="center"/>
    </xf>
    <xf numFmtId="182" fontId="63" fillId="37" borderId="57" xfId="0" applyNumberFormat="1" applyFont="1" applyFill="1" applyBorder="1" applyAlignment="1">
      <alignment horizontal="center" vertical="center"/>
    </xf>
    <xf numFmtId="182" fontId="63" fillId="34" borderId="21" xfId="0" applyNumberFormat="1" applyFont="1" applyFill="1" applyBorder="1" applyAlignment="1">
      <alignment horizontal="center" vertical="center"/>
    </xf>
    <xf numFmtId="182" fontId="63" fillId="34" borderId="25" xfId="0" applyNumberFormat="1" applyFont="1" applyFill="1" applyBorder="1" applyAlignment="1">
      <alignment horizontal="center" vertical="center"/>
    </xf>
    <xf numFmtId="182" fontId="63" fillId="35" borderId="21" xfId="0" applyNumberFormat="1" applyFont="1" applyFill="1" applyBorder="1" applyAlignment="1">
      <alignment horizontal="center" vertical="center"/>
    </xf>
    <xf numFmtId="182" fontId="63" fillId="35" borderId="25" xfId="0" applyNumberFormat="1" applyFont="1" applyFill="1" applyBorder="1" applyAlignment="1">
      <alignment horizontal="center" vertical="center"/>
    </xf>
    <xf numFmtId="182" fontId="63" fillId="37" borderId="21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5" borderId="41" xfId="0" applyNumberFormat="1" applyFont="1" applyFill="1" applyBorder="1" applyAlignment="1">
      <alignment horizontal="center" vertical="center"/>
    </xf>
    <xf numFmtId="182" fontId="63" fillId="35" borderId="56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0" xfId="0" applyNumberFormat="1" applyFont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62" xfId="0" applyFont="1" applyFill="1" applyBorder="1" applyAlignment="1">
      <alignment horizontal="center" vertical="center"/>
    </xf>
    <xf numFmtId="0" fontId="62" fillId="34" borderId="63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49.0039062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222" t="s">
        <v>95</v>
      </c>
      <c r="C1" s="222"/>
      <c r="D1" s="222"/>
      <c r="E1" s="222"/>
      <c r="F1" s="222"/>
      <c r="G1" s="222"/>
      <c r="H1" s="222"/>
      <c r="I1" s="222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216" t="s">
        <v>32</v>
      </c>
      <c r="C2" s="217"/>
      <c r="D2" s="217"/>
      <c r="E2" s="217"/>
      <c r="F2" s="217"/>
      <c r="G2" s="217"/>
      <c r="H2" s="198"/>
      <c r="I2" s="218"/>
      <c r="J2" s="219" t="s">
        <v>21</v>
      </c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10" t="s">
        <v>16</v>
      </c>
      <c r="C3" s="208" t="s">
        <v>34</v>
      </c>
      <c r="D3" s="203" t="s">
        <v>4</v>
      </c>
      <c r="E3" s="203"/>
      <c r="F3" s="204"/>
      <c r="G3" s="205"/>
      <c r="H3" s="212" t="s">
        <v>2</v>
      </c>
      <c r="I3" s="214" t="s">
        <v>1</v>
      </c>
      <c r="J3" s="201" t="s">
        <v>4</v>
      </c>
      <c r="K3" s="201"/>
      <c r="L3" s="201"/>
      <c r="M3" s="201"/>
      <c r="N3" s="201"/>
      <c r="O3" s="201"/>
      <c r="P3" s="202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11"/>
      <c r="C4" s="209"/>
      <c r="D4" s="66" t="s">
        <v>17</v>
      </c>
      <c r="E4" s="67" t="s">
        <v>37</v>
      </c>
      <c r="F4" s="165" t="s">
        <v>84</v>
      </c>
      <c r="G4" s="160" t="s">
        <v>43</v>
      </c>
      <c r="H4" s="213"/>
      <c r="I4" s="215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87</v>
      </c>
      <c r="B5" s="40">
        <v>238</v>
      </c>
      <c r="C5" s="41">
        <v>4196</v>
      </c>
      <c r="D5" s="42">
        <v>20</v>
      </c>
      <c r="E5" s="43">
        <v>0</v>
      </c>
      <c r="F5" s="166">
        <v>0</v>
      </c>
      <c r="G5" s="161">
        <v>0</v>
      </c>
      <c r="H5" s="106">
        <v>0.076</v>
      </c>
      <c r="I5" s="116">
        <v>0</v>
      </c>
      <c r="J5" s="113">
        <v>18987.17</v>
      </c>
      <c r="K5" s="45">
        <v>78390.43</v>
      </c>
      <c r="L5" s="44">
        <v>17606.16</v>
      </c>
      <c r="M5" s="46">
        <v>89523</v>
      </c>
      <c r="N5" s="151">
        <v>1999.15</v>
      </c>
      <c r="O5" s="44">
        <v>11436</v>
      </c>
      <c r="P5" s="45">
        <v>2510.86</v>
      </c>
      <c r="Q5" s="48">
        <v>6894.675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83</v>
      </c>
      <c r="B6" s="8">
        <f>B5+1</f>
        <v>239</v>
      </c>
      <c r="C6" s="9"/>
      <c r="D6" s="10"/>
      <c r="E6" s="20">
        <v>13355</v>
      </c>
      <c r="F6" s="167"/>
      <c r="G6" s="162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91</v>
      </c>
      <c r="B7" s="8">
        <f aca="true" t="shared" si="0" ref="B7:B16">B6+1</f>
        <v>240</v>
      </c>
      <c r="C7" s="9"/>
      <c r="D7" s="10"/>
      <c r="E7" s="20"/>
      <c r="F7" s="167">
        <v>2555</v>
      </c>
      <c r="G7" s="162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94</v>
      </c>
      <c r="B8" s="8">
        <f t="shared" si="0"/>
        <v>241</v>
      </c>
      <c r="C8" s="9"/>
      <c r="D8" s="10"/>
      <c r="E8" s="20"/>
      <c r="F8" s="167"/>
      <c r="G8" s="162"/>
      <c r="H8" s="34">
        <v>70</v>
      </c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/>
      <c r="B9" s="8">
        <f t="shared" si="0"/>
        <v>242</v>
      </c>
      <c r="C9" s="9"/>
      <c r="D9" s="10"/>
      <c r="E9" s="20"/>
      <c r="F9" s="167"/>
      <c r="G9" s="162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/>
      <c r="B10" s="8">
        <f t="shared" si="0"/>
        <v>243</v>
      </c>
      <c r="C10" s="9"/>
      <c r="D10" s="10"/>
      <c r="E10" s="20"/>
      <c r="F10" s="167"/>
      <c r="G10" s="162"/>
      <c r="H10" s="34"/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/>
      <c r="B11" s="8">
        <f t="shared" si="0"/>
        <v>244</v>
      </c>
      <c r="C11" s="9"/>
      <c r="D11" s="10"/>
      <c r="E11" s="20"/>
      <c r="F11" s="167"/>
      <c r="G11" s="162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/>
      <c r="B12" s="8">
        <f t="shared" si="0"/>
        <v>245</v>
      </c>
      <c r="C12" s="9"/>
      <c r="D12" s="10"/>
      <c r="E12" s="20"/>
      <c r="F12" s="167"/>
      <c r="G12" s="162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/>
      <c r="B13" s="8">
        <f t="shared" si="0"/>
        <v>246</v>
      </c>
      <c r="C13" s="9"/>
      <c r="D13" s="10"/>
      <c r="E13" s="20"/>
      <c r="F13" s="167"/>
      <c r="G13" s="162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89"/>
      <c r="B14" s="8">
        <f t="shared" si="0"/>
        <v>247</v>
      </c>
      <c r="C14" s="9"/>
      <c r="D14" s="10"/>
      <c r="E14" s="20"/>
      <c r="F14" s="167"/>
      <c r="G14" s="162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89"/>
      <c r="B15" s="8">
        <f t="shared" si="0"/>
        <v>248</v>
      </c>
      <c r="C15" s="9"/>
      <c r="D15" s="10"/>
      <c r="E15" s="20"/>
      <c r="F15" s="167"/>
      <c r="G15" s="162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thickBot="1">
      <c r="A16" s="189"/>
      <c r="B16" s="8">
        <f t="shared" si="0"/>
        <v>249</v>
      </c>
      <c r="C16" s="9"/>
      <c r="D16" s="10"/>
      <c r="E16" s="20"/>
      <c r="F16" s="167"/>
      <c r="G16" s="162"/>
      <c r="H16" s="34"/>
      <c r="I16" s="11"/>
      <c r="J16" s="35"/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thickBot="1">
      <c r="A17" s="198" t="s">
        <v>25</v>
      </c>
      <c r="B17" s="199"/>
      <c r="C17" s="74">
        <f aca="true" t="shared" si="1" ref="C17:T17">SUM(C5:C16)</f>
        <v>4196</v>
      </c>
      <c r="D17" s="74">
        <f t="shared" si="1"/>
        <v>20</v>
      </c>
      <c r="E17" s="157">
        <f t="shared" si="1"/>
        <v>13355</v>
      </c>
      <c r="F17" s="74">
        <f t="shared" si="1"/>
        <v>2555</v>
      </c>
      <c r="G17" s="163">
        <f t="shared" si="1"/>
        <v>0</v>
      </c>
      <c r="H17" s="74">
        <f t="shared" si="1"/>
        <v>70.076</v>
      </c>
      <c r="I17" s="74">
        <f t="shared" si="1"/>
        <v>0</v>
      </c>
      <c r="J17" s="74">
        <f t="shared" si="1"/>
        <v>18987.17</v>
      </c>
      <c r="K17" s="156">
        <f t="shared" si="1"/>
        <v>78390.43</v>
      </c>
      <c r="L17" s="74">
        <f t="shared" si="1"/>
        <v>17606.16</v>
      </c>
      <c r="M17" s="74">
        <f t="shared" si="1"/>
        <v>89523</v>
      </c>
      <c r="N17" s="74">
        <f t="shared" si="1"/>
        <v>1999.15</v>
      </c>
      <c r="O17" s="74">
        <f t="shared" si="1"/>
        <v>11436</v>
      </c>
      <c r="P17" s="74">
        <f t="shared" si="1"/>
        <v>2510.86</v>
      </c>
      <c r="Q17" s="74">
        <f t="shared" si="1"/>
        <v>6894.675</v>
      </c>
      <c r="R17" s="74">
        <f t="shared" si="1"/>
        <v>193.23</v>
      </c>
      <c r="S17" s="74">
        <f t="shared" si="1"/>
        <v>0</v>
      </c>
      <c r="T17" s="74">
        <f t="shared" si="1"/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thickBot="1">
      <c r="A18" s="185"/>
      <c r="B18" s="52">
        <v>193</v>
      </c>
      <c r="C18" s="52"/>
      <c r="D18" s="53"/>
      <c r="E18" s="158"/>
      <c r="F18" s="168"/>
      <c r="G18" s="164"/>
      <c r="H18" s="54"/>
      <c r="I18" s="57"/>
      <c r="J18" s="112"/>
      <c r="K18" s="56"/>
      <c r="L18" s="55"/>
      <c r="M18" s="55"/>
      <c r="N18" s="55"/>
      <c r="O18" s="55"/>
      <c r="P18" s="56"/>
      <c r="Q18" s="57"/>
      <c r="R18" s="56"/>
      <c r="S18" s="125"/>
      <c r="T18" s="131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90" t="s">
        <v>88</v>
      </c>
      <c r="B19" s="21">
        <f>B18+1</f>
        <v>194</v>
      </c>
      <c r="C19" s="107"/>
      <c r="D19" s="10">
        <v>240</v>
      </c>
      <c r="E19" s="159"/>
      <c r="F19" s="167"/>
      <c r="G19" s="162"/>
      <c r="H19" s="22"/>
      <c r="I19" s="25"/>
      <c r="J19" s="114"/>
      <c r="K19" s="24"/>
      <c r="L19" s="23"/>
      <c r="M19" s="23"/>
      <c r="N19" s="23"/>
      <c r="O19" s="23"/>
      <c r="P19" s="24"/>
      <c r="Q19" s="25"/>
      <c r="R19" s="24"/>
      <c r="S19" s="122"/>
      <c r="T19" s="13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90" t="s">
        <v>76</v>
      </c>
      <c r="B20" s="21">
        <f>B19+1</f>
        <v>195</v>
      </c>
      <c r="C20" s="107"/>
      <c r="D20" s="10">
        <v>-260</v>
      </c>
      <c r="E20" s="159"/>
      <c r="F20" s="167"/>
      <c r="G20" s="162"/>
      <c r="H20" s="22"/>
      <c r="I20" s="25"/>
      <c r="J20" s="114">
        <v>260</v>
      </c>
      <c r="K20" s="24"/>
      <c r="L20" s="23"/>
      <c r="M20" s="23"/>
      <c r="N20" s="23"/>
      <c r="O20" s="23"/>
      <c r="P20" s="24"/>
      <c r="Q20" s="25"/>
      <c r="R20" s="24"/>
      <c r="S20" s="122"/>
      <c r="T20" s="13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90" t="s">
        <v>73</v>
      </c>
      <c r="B21" s="21">
        <f>B20+1</f>
        <v>196</v>
      </c>
      <c r="C21" s="107"/>
      <c r="D21" s="10"/>
      <c r="E21" s="159">
        <v>-13355</v>
      </c>
      <c r="F21" s="167"/>
      <c r="G21" s="162"/>
      <c r="H21" s="22"/>
      <c r="I21" s="25"/>
      <c r="J21" s="114"/>
      <c r="K21" s="24">
        <v>13355</v>
      </c>
      <c r="L21" s="23"/>
      <c r="M21" s="23"/>
      <c r="N21" s="23"/>
      <c r="O21" s="23"/>
      <c r="P21" s="24"/>
      <c r="Q21" s="25"/>
      <c r="R21" s="24"/>
      <c r="S21" s="122"/>
      <c r="T21" s="13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0" t="s">
        <v>74</v>
      </c>
      <c r="B22" s="21">
        <f>B20+1</f>
        <v>196</v>
      </c>
      <c r="C22" s="107"/>
      <c r="D22" s="10"/>
      <c r="E22" s="159"/>
      <c r="F22" s="167">
        <v>-2555</v>
      </c>
      <c r="G22" s="162"/>
      <c r="H22" s="22"/>
      <c r="I22" s="25"/>
      <c r="J22" s="114"/>
      <c r="K22" s="24"/>
      <c r="L22" s="23">
        <v>2555</v>
      </c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0" t="s">
        <v>75</v>
      </c>
      <c r="B23" s="21">
        <f aca="true" t="shared" si="2" ref="B23:B31">B22+1</f>
        <v>197</v>
      </c>
      <c r="C23" s="107"/>
      <c r="D23" s="10"/>
      <c r="E23" s="159"/>
      <c r="F23" s="167"/>
      <c r="G23" s="162"/>
      <c r="H23" s="22">
        <v>-70</v>
      </c>
      <c r="I23" s="25"/>
      <c r="J23" s="114"/>
      <c r="K23" s="24"/>
      <c r="L23" s="23"/>
      <c r="M23" s="23"/>
      <c r="N23" s="23"/>
      <c r="O23" s="23"/>
      <c r="P23" s="24"/>
      <c r="Q23" s="25">
        <v>70</v>
      </c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0"/>
      <c r="B24" s="21">
        <f t="shared" si="2"/>
        <v>198</v>
      </c>
      <c r="C24" s="107"/>
      <c r="D24" s="10"/>
      <c r="E24" s="159"/>
      <c r="F24" s="167"/>
      <c r="G24" s="162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0"/>
      <c r="B25" s="21">
        <f t="shared" si="2"/>
        <v>199</v>
      </c>
      <c r="C25" s="107"/>
      <c r="D25" s="10"/>
      <c r="E25" s="159"/>
      <c r="F25" s="167"/>
      <c r="G25" s="162"/>
      <c r="H25" s="22"/>
      <c r="I25" s="25"/>
      <c r="J25" s="114"/>
      <c r="K25" s="24"/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0"/>
      <c r="B26" s="21">
        <f t="shared" si="2"/>
        <v>200</v>
      </c>
      <c r="C26" s="107"/>
      <c r="D26" s="10"/>
      <c r="E26" s="159"/>
      <c r="F26" s="167"/>
      <c r="G26" s="162"/>
      <c r="H26" s="22"/>
      <c r="I26" s="25"/>
      <c r="J26" s="114"/>
      <c r="K26" s="24"/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0"/>
      <c r="B27" s="21">
        <f t="shared" si="2"/>
        <v>201</v>
      </c>
      <c r="C27" s="107"/>
      <c r="D27" s="10"/>
      <c r="E27" s="159"/>
      <c r="F27" s="167"/>
      <c r="G27" s="162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22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0"/>
      <c r="B28" s="21">
        <f t="shared" si="2"/>
        <v>202</v>
      </c>
      <c r="C28" s="107"/>
      <c r="D28" s="10"/>
      <c r="E28" s="159"/>
      <c r="F28" s="167"/>
      <c r="G28" s="162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0"/>
      <c r="B29" s="21">
        <f t="shared" si="2"/>
        <v>203</v>
      </c>
      <c r="C29" s="107"/>
      <c r="D29" s="10"/>
      <c r="E29" s="159"/>
      <c r="F29" s="167"/>
      <c r="G29" s="162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90"/>
      <c r="B30" s="21">
        <f t="shared" si="2"/>
        <v>204</v>
      </c>
      <c r="C30" s="107"/>
      <c r="D30" s="10"/>
      <c r="E30" s="159"/>
      <c r="F30" s="167"/>
      <c r="G30" s="162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93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/>
      <c r="B31" s="21">
        <f t="shared" si="2"/>
        <v>205</v>
      </c>
      <c r="C31" s="107"/>
      <c r="D31" s="10"/>
      <c r="E31" s="159"/>
      <c r="F31" s="167"/>
      <c r="G31" s="162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22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.75" thickBot="1">
      <c r="A32" s="206" t="s">
        <v>38</v>
      </c>
      <c r="B32" s="207"/>
      <c r="C32" s="108">
        <f aca="true" t="shared" si="3" ref="C32:T32">SUM(C18:C31)</f>
        <v>0</v>
      </c>
      <c r="D32" s="49">
        <f t="shared" si="3"/>
        <v>-20</v>
      </c>
      <c r="E32" s="51">
        <f t="shared" si="3"/>
        <v>-13355</v>
      </c>
      <c r="F32" s="49">
        <f t="shared" si="3"/>
        <v>-2555</v>
      </c>
      <c r="G32" s="111">
        <f t="shared" si="3"/>
        <v>0</v>
      </c>
      <c r="H32" s="51">
        <f t="shared" si="3"/>
        <v>-70</v>
      </c>
      <c r="I32" s="51">
        <f t="shared" si="3"/>
        <v>0</v>
      </c>
      <c r="J32" s="111">
        <f t="shared" si="3"/>
        <v>260</v>
      </c>
      <c r="K32" s="49">
        <f t="shared" si="3"/>
        <v>13355</v>
      </c>
      <c r="L32" s="49">
        <f t="shared" si="3"/>
        <v>2555</v>
      </c>
      <c r="M32" s="50">
        <f t="shared" si="3"/>
        <v>0</v>
      </c>
      <c r="N32" s="49">
        <f t="shared" si="3"/>
        <v>0</v>
      </c>
      <c r="O32" s="49">
        <f t="shared" si="3"/>
        <v>0</v>
      </c>
      <c r="P32" s="49">
        <f t="shared" si="3"/>
        <v>0</v>
      </c>
      <c r="Q32" s="49">
        <f t="shared" si="3"/>
        <v>70</v>
      </c>
      <c r="R32" s="51">
        <f t="shared" si="3"/>
        <v>0</v>
      </c>
      <c r="S32" s="123">
        <f t="shared" si="3"/>
        <v>0</v>
      </c>
      <c r="T32" s="133">
        <f t="shared" si="3"/>
        <v>0</v>
      </c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.75" thickBot="1">
      <c r="A33" s="191" t="s">
        <v>24</v>
      </c>
      <c r="B33" s="26">
        <v>143</v>
      </c>
      <c r="C33" s="27"/>
      <c r="D33" s="28"/>
      <c r="E33" s="28"/>
      <c r="F33" s="169"/>
      <c r="G33" s="29"/>
      <c r="H33" s="109"/>
      <c r="I33" s="30"/>
      <c r="J33" s="31"/>
      <c r="K33" s="32"/>
      <c r="L33" s="32"/>
      <c r="M33" s="32"/>
      <c r="N33" s="32"/>
      <c r="O33" s="32"/>
      <c r="P33" s="31"/>
      <c r="Q33" s="30"/>
      <c r="R33" s="38"/>
      <c r="S33" s="124"/>
      <c r="T33" s="134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190" t="s">
        <v>92</v>
      </c>
      <c r="B34" s="33">
        <f>B33+1</f>
        <v>144</v>
      </c>
      <c r="C34" s="9">
        <v>300</v>
      </c>
      <c r="D34" s="14"/>
      <c r="E34" s="14"/>
      <c r="F34" s="15"/>
      <c r="G34" s="16"/>
      <c r="H34" s="110"/>
      <c r="I34" s="17"/>
      <c r="J34" s="18"/>
      <c r="K34" s="19"/>
      <c r="L34" s="19"/>
      <c r="M34" s="19"/>
      <c r="N34" s="19"/>
      <c r="O34" s="19"/>
      <c r="P34" s="18"/>
      <c r="Q34" s="17"/>
      <c r="R34" s="37"/>
      <c r="S34" s="121"/>
      <c r="T34" s="130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 t="s">
        <v>93</v>
      </c>
      <c r="B35" s="33">
        <f aca="true" t="shared" si="4" ref="B35:B42">B34+1</f>
        <v>145</v>
      </c>
      <c r="C35" s="9">
        <v>20</v>
      </c>
      <c r="D35" s="14"/>
      <c r="E35" s="14"/>
      <c r="F35" s="15"/>
      <c r="G35" s="16"/>
      <c r="H35" s="110"/>
      <c r="I35" s="17"/>
      <c r="J35" s="18"/>
      <c r="K35" s="19"/>
      <c r="L35" s="19"/>
      <c r="M35" s="19"/>
      <c r="N35" s="19"/>
      <c r="O35" s="19"/>
      <c r="P35" s="18"/>
      <c r="Q35" s="17"/>
      <c r="R35" s="37"/>
      <c r="S35" s="121"/>
      <c r="T35" s="130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0"/>
      <c r="B36" s="33">
        <f t="shared" si="4"/>
        <v>146</v>
      </c>
      <c r="C36" s="9"/>
      <c r="D36" s="14"/>
      <c r="E36" s="14"/>
      <c r="F36" s="15"/>
      <c r="G36" s="16"/>
      <c r="H36" s="110"/>
      <c r="I36" s="17"/>
      <c r="J36" s="18"/>
      <c r="K36" s="19"/>
      <c r="L36" s="19"/>
      <c r="M36" s="19"/>
      <c r="N36" s="19"/>
      <c r="O36" s="19"/>
      <c r="P36" s="18"/>
      <c r="Q36" s="17"/>
      <c r="R36" s="37"/>
      <c r="S36" s="121"/>
      <c r="T36" s="13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0"/>
      <c r="B37" s="33">
        <f t="shared" si="4"/>
        <v>147</v>
      </c>
      <c r="C37" s="9"/>
      <c r="D37" s="14"/>
      <c r="E37" s="14"/>
      <c r="F37" s="15"/>
      <c r="G37" s="16"/>
      <c r="H37" s="110"/>
      <c r="I37" s="17"/>
      <c r="J37" s="18"/>
      <c r="K37" s="19"/>
      <c r="L37" s="19"/>
      <c r="M37" s="19"/>
      <c r="N37" s="19"/>
      <c r="O37" s="19"/>
      <c r="P37" s="18"/>
      <c r="Q37" s="17"/>
      <c r="R37" s="37"/>
      <c r="S37" s="121"/>
      <c r="T37" s="13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/>
      <c r="B38" s="33">
        <f t="shared" si="4"/>
        <v>148</v>
      </c>
      <c r="C38" s="9"/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0"/>
      <c r="B39" s="33">
        <f t="shared" si="4"/>
        <v>149</v>
      </c>
      <c r="C39" s="9"/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0"/>
      <c r="B40" s="33">
        <f t="shared" si="4"/>
        <v>150</v>
      </c>
      <c r="C40" s="9"/>
      <c r="D40" s="14"/>
      <c r="E40" s="14"/>
      <c r="F40" s="15"/>
      <c r="G40" s="16"/>
      <c r="H40" s="110"/>
      <c r="I40" s="17"/>
      <c r="J40" s="18"/>
      <c r="K40" s="19"/>
      <c r="L40" s="19"/>
      <c r="M40" s="19"/>
      <c r="N40" s="19"/>
      <c r="O40" s="19"/>
      <c r="P40" s="18"/>
      <c r="Q40" s="17"/>
      <c r="R40" s="37"/>
      <c r="S40" s="121"/>
      <c r="T40" s="13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0"/>
      <c r="B41" s="33">
        <f t="shared" si="4"/>
        <v>151</v>
      </c>
      <c r="C41" s="9"/>
      <c r="D41" s="14"/>
      <c r="E41" s="14"/>
      <c r="F41" s="15"/>
      <c r="G41" s="16"/>
      <c r="H41" s="110"/>
      <c r="I41" s="17"/>
      <c r="J41" s="18"/>
      <c r="K41" s="19"/>
      <c r="L41" s="19"/>
      <c r="M41" s="19"/>
      <c r="N41" s="19"/>
      <c r="O41" s="19"/>
      <c r="P41" s="18"/>
      <c r="Q41" s="17"/>
      <c r="R41" s="37"/>
      <c r="S41" s="121"/>
      <c r="T41" s="130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.75" thickBot="1">
      <c r="A42" s="190"/>
      <c r="B42" s="33">
        <f t="shared" si="4"/>
        <v>152</v>
      </c>
      <c r="C42" s="9"/>
      <c r="D42" s="14"/>
      <c r="E42" s="14"/>
      <c r="F42" s="15"/>
      <c r="G42" s="16"/>
      <c r="H42" s="110"/>
      <c r="I42" s="17"/>
      <c r="J42" s="18"/>
      <c r="K42" s="19"/>
      <c r="L42" s="19"/>
      <c r="M42" s="19"/>
      <c r="N42" s="19"/>
      <c r="O42" s="19"/>
      <c r="P42" s="18"/>
      <c r="Q42" s="17"/>
      <c r="R42" s="37"/>
      <c r="S42" s="121"/>
      <c r="T42" s="130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20" ht="15.75" thickBot="1">
      <c r="A43" s="197" t="s">
        <v>27</v>
      </c>
      <c r="B43" s="197"/>
      <c r="C43" s="170">
        <f aca="true" t="shared" si="5" ref="C43:T43">SUM(C33:C42)</f>
        <v>320</v>
      </c>
      <c r="D43" s="170">
        <f t="shared" si="5"/>
        <v>0</v>
      </c>
      <c r="E43" s="171">
        <f t="shared" si="5"/>
        <v>0</v>
      </c>
      <c r="F43" s="171">
        <f t="shared" si="5"/>
        <v>0</v>
      </c>
      <c r="G43" s="172">
        <f t="shared" si="5"/>
        <v>0</v>
      </c>
      <c r="H43" s="171">
        <f t="shared" si="5"/>
        <v>0</v>
      </c>
      <c r="I43" s="171">
        <f t="shared" si="5"/>
        <v>0</v>
      </c>
      <c r="J43" s="172">
        <f t="shared" si="5"/>
        <v>0</v>
      </c>
      <c r="K43" s="170">
        <f t="shared" si="5"/>
        <v>0</v>
      </c>
      <c r="L43" s="170">
        <f t="shared" si="5"/>
        <v>0</v>
      </c>
      <c r="M43" s="173">
        <f t="shared" si="5"/>
        <v>0</v>
      </c>
      <c r="N43" s="170">
        <f t="shared" si="5"/>
        <v>0</v>
      </c>
      <c r="O43" s="170">
        <f t="shared" si="5"/>
        <v>0</v>
      </c>
      <c r="P43" s="170">
        <f t="shared" si="5"/>
        <v>0</v>
      </c>
      <c r="Q43" s="170">
        <f t="shared" si="5"/>
        <v>0</v>
      </c>
      <c r="R43" s="171">
        <f t="shared" si="5"/>
        <v>0</v>
      </c>
      <c r="S43" s="126">
        <f t="shared" si="5"/>
        <v>0</v>
      </c>
      <c r="T43" s="174">
        <f t="shared" si="5"/>
        <v>0</v>
      </c>
    </row>
    <row r="44" spans="1:20" ht="15.75" thickBot="1">
      <c r="A44" s="200" t="s">
        <v>28</v>
      </c>
      <c r="B44" s="200"/>
      <c r="C44" s="53">
        <f aca="true" t="shared" si="6" ref="C44:T44">C17+C32-C43</f>
        <v>3876</v>
      </c>
      <c r="D44" s="53">
        <f t="shared" si="6"/>
        <v>0</v>
      </c>
      <c r="E44" s="158">
        <f t="shared" si="6"/>
        <v>0</v>
      </c>
      <c r="F44" s="53">
        <f t="shared" si="6"/>
        <v>0</v>
      </c>
      <c r="G44" s="164">
        <f t="shared" si="6"/>
        <v>0</v>
      </c>
      <c r="H44" s="57">
        <f t="shared" si="6"/>
        <v>0.0759999999999934</v>
      </c>
      <c r="I44" s="55">
        <f t="shared" si="6"/>
        <v>0</v>
      </c>
      <c r="J44" s="55">
        <f t="shared" si="6"/>
        <v>19247.17</v>
      </c>
      <c r="K44" s="55">
        <f t="shared" si="6"/>
        <v>91745.43</v>
      </c>
      <c r="L44" s="55">
        <f t="shared" si="6"/>
        <v>20161.16</v>
      </c>
      <c r="M44" s="55">
        <f t="shared" si="6"/>
        <v>89523</v>
      </c>
      <c r="N44" s="55">
        <f t="shared" si="6"/>
        <v>1999.15</v>
      </c>
      <c r="O44" s="55">
        <f t="shared" si="6"/>
        <v>11436</v>
      </c>
      <c r="P44" s="55">
        <f t="shared" si="6"/>
        <v>2510.86</v>
      </c>
      <c r="Q44" s="57">
        <f t="shared" si="6"/>
        <v>6964.675</v>
      </c>
      <c r="R44" s="55">
        <f t="shared" si="6"/>
        <v>193.23</v>
      </c>
      <c r="S44" s="55">
        <f t="shared" si="6"/>
        <v>0</v>
      </c>
      <c r="T44" s="55">
        <f t="shared" si="6"/>
        <v>0</v>
      </c>
    </row>
    <row r="45" ht="12.75"/>
    <row r="46" ht="12.75"/>
    <row r="47" spans="1:18" ht="24.75">
      <c r="A47" s="4"/>
      <c r="P47" s="196" t="s">
        <v>31</v>
      </c>
      <c r="Q47" s="196"/>
      <c r="R47" s="196"/>
    </row>
    <row r="48" spans="1:18" ht="24.75">
      <c r="A48" s="4" t="s">
        <v>33</v>
      </c>
      <c r="P48" s="196" t="s">
        <v>30</v>
      </c>
      <c r="Q48" s="196"/>
      <c r="R48" s="196"/>
    </row>
    <row r="49" ht="12.75"/>
    <row r="50" ht="12.75">
      <c r="B50" s="105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220" ht="13.5">
      <c r="D220" s="7" t="s">
        <v>3</v>
      </c>
    </row>
  </sheetData>
  <sheetProtection/>
  <mergeCells count="15">
    <mergeCell ref="P47:R47"/>
    <mergeCell ref="I3:I4"/>
    <mergeCell ref="B2:I2"/>
    <mergeCell ref="J2:T2"/>
    <mergeCell ref="B1:I1"/>
    <mergeCell ref="P48:R48"/>
    <mergeCell ref="A43:B43"/>
    <mergeCell ref="A17:B17"/>
    <mergeCell ref="A44:B44"/>
    <mergeCell ref="J3:P3"/>
    <mergeCell ref="D3:G3"/>
    <mergeCell ref="A32:B32"/>
    <mergeCell ref="C3:C4"/>
    <mergeCell ref="B3:B4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اليومي'!D44</f>
        <v>0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اليومي'!H44</f>
        <v>0.0759999999999934</v>
      </c>
      <c r="B3" s="141" t="s">
        <v>44</v>
      </c>
      <c r="C3" s="142">
        <v>101002</v>
      </c>
      <c r="E3" s="63"/>
      <c r="F3" s="63"/>
      <c r="G3" s="115"/>
      <c r="H3" s="63">
        <v>2</v>
      </c>
      <c r="I3" s="61" t="s">
        <v>89</v>
      </c>
      <c r="J3" s="61" t="s">
        <v>90</v>
      </c>
    </row>
    <row r="4" spans="1:10" ht="18.75">
      <c r="A4" s="143">
        <f>'التقرير اليومي'!I44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اليومي'!C44</f>
        <v>3876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اليومي'!E44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اليومي'!F44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اليومي'!G44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اليومي'!J44</f>
        <v>19247.17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اليومي'!Q44</f>
        <v>6964.675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2</v>
      </c>
      <c r="I10" s="62"/>
      <c r="J10" s="62" t="s">
        <v>13</v>
      </c>
    </row>
    <row r="11" spans="1:9" ht="18.75">
      <c r="A11" s="143">
        <f>'التقرير اليومي'!R44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اليومي'!S44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اليومي'!L44</f>
        <v>20161.16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اليومي'!N44</f>
        <v>1999.15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اليومي'!P44</f>
        <v>2510.86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اليومي'!K44</f>
        <v>91745.43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اليومي'!M44</f>
        <v>89523</v>
      </c>
      <c r="B18" s="141" t="s">
        <v>58</v>
      </c>
      <c r="C18" s="142">
        <v>102028</v>
      </c>
    </row>
    <row r="19" spans="1:3" ht="23.25" customHeight="1">
      <c r="A19" s="143">
        <f>'التقرير اليومي'!T44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اليومي'!O44</f>
        <v>11436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279577.8205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24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26" t="s">
        <v>10</v>
      </c>
      <c r="E1" s="227"/>
      <c r="F1" s="228"/>
      <c r="G1" s="229" t="s">
        <v>64</v>
      </c>
      <c r="H1" s="230"/>
      <c r="I1" s="231"/>
      <c r="J1" s="232" t="s">
        <v>40</v>
      </c>
      <c r="K1" s="233"/>
      <c r="L1" s="233"/>
      <c r="M1" s="177" t="s">
        <v>5</v>
      </c>
      <c r="N1" s="178" t="s">
        <v>6</v>
      </c>
      <c r="O1" s="179" t="s">
        <v>7</v>
      </c>
    </row>
    <row r="2" spans="1:15" ht="15">
      <c r="A2" s="86"/>
      <c r="B2" s="87">
        <v>13355</v>
      </c>
      <c r="C2" s="104"/>
      <c r="D2" s="88">
        <f>E2*F2</f>
        <v>200</v>
      </c>
      <c r="E2" s="89">
        <v>1</v>
      </c>
      <c r="F2" s="90">
        <v>200</v>
      </c>
      <c r="G2" s="91">
        <f>H2*I2</f>
        <v>6600</v>
      </c>
      <c r="H2" s="89">
        <v>33</v>
      </c>
      <c r="I2" s="92">
        <v>200</v>
      </c>
      <c r="J2" s="93">
        <f>K2*L2</f>
        <v>400</v>
      </c>
      <c r="K2" s="89">
        <v>2</v>
      </c>
      <c r="L2" s="94">
        <v>200</v>
      </c>
      <c r="M2" s="150">
        <f>N2*O2</f>
        <v>7200</v>
      </c>
      <c r="N2" s="85">
        <f>K2+H2+E2</f>
        <v>36</v>
      </c>
      <c r="O2" s="180">
        <v>200</v>
      </c>
    </row>
    <row r="3" spans="1:15" ht="15">
      <c r="A3" s="86"/>
      <c r="B3" s="87"/>
      <c r="C3" s="104"/>
      <c r="D3" s="88">
        <f aca="true" t="shared" si="0" ref="D3:D9">E3*F3</f>
        <v>1400</v>
      </c>
      <c r="E3" s="89">
        <v>14</v>
      </c>
      <c r="F3" s="90">
        <v>100</v>
      </c>
      <c r="G3" s="91">
        <f aca="true" t="shared" si="1" ref="G3:G9">H3*I3</f>
        <v>5800</v>
      </c>
      <c r="H3" s="89">
        <v>58</v>
      </c>
      <c r="I3" s="92">
        <v>100</v>
      </c>
      <c r="J3" s="93">
        <f aca="true" t="shared" si="2" ref="J3:J9">K3*L3</f>
        <v>1300</v>
      </c>
      <c r="K3" s="89">
        <v>13</v>
      </c>
      <c r="L3" s="94">
        <v>100</v>
      </c>
      <c r="M3" s="150">
        <f aca="true" t="shared" si="3" ref="M3:M9">N3*O3</f>
        <v>8500</v>
      </c>
      <c r="N3" s="85">
        <f aca="true" t="shared" si="4" ref="N3:N9">K3+H3+E3</f>
        <v>85</v>
      </c>
      <c r="O3" s="180">
        <v>100</v>
      </c>
    </row>
    <row r="4" spans="1:15" ht="15">
      <c r="A4" s="86"/>
      <c r="B4" s="87"/>
      <c r="C4" s="104"/>
      <c r="D4" s="88">
        <f t="shared" si="0"/>
        <v>800</v>
      </c>
      <c r="E4" s="89">
        <v>16</v>
      </c>
      <c r="F4" s="90">
        <v>50</v>
      </c>
      <c r="G4" s="91">
        <f t="shared" si="1"/>
        <v>950</v>
      </c>
      <c r="H4" s="89">
        <v>19</v>
      </c>
      <c r="I4" s="92">
        <v>50</v>
      </c>
      <c r="J4" s="93">
        <f t="shared" si="2"/>
        <v>50</v>
      </c>
      <c r="K4" s="89">
        <v>1</v>
      </c>
      <c r="L4" s="94">
        <v>50</v>
      </c>
      <c r="M4" s="150">
        <f t="shared" si="3"/>
        <v>1800</v>
      </c>
      <c r="N4" s="85">
        <f t="shared" si="4"/>
        <v>36</v>
      </c>
      <c r="O4" s="180">
        <v>50</v>
      </c>
    </row>
    <row r="5" spans="1:15" ht="15">
      <c r="A5" s="91">
        <f>SUM(A2:A4)</f>
        <v>0</v>
      </c>
      <c r="B5" s="92">
        <f>SUM(B2:B4)</f>
        <v>13355</v>
      </c>
      <c r="C5" s="104"/>
      <c r="D5" s="88">
        <f t="shared" si="0"/>
        <v>100</v>
      </c>
      <c r="E5" s="89">
        <v>5</v>
      </c>
      <c r="F5" s="90">
        <v>20</v>
      </c>
      <c r="G5" s="91">
        <f t="shared" si="1"/>
        <v>20</v>
      </c>
      <c r="H5" s="89">
        <v>1</v>
      </c>
      <c r="I5" s="92">
        <v>20</v>
      </c>
      <c r="J5" s="93">
        <f t="shared" si="2"/>
        <v>20</v>
      </c>
      <c r="K5" s="89">
        <v>1</v>
      </c>
      <c r="L5" s="94">
        <v>20</v>
      </c>
      <c r="M5" s="150">
        <f t="shared" si="3"/>
        <v>140</v>
      </c>
      <c r="N5" s="85">
        <f t="shared" si="4"/>
        <v>7</v>
      </c>
      <c r="O5" s="180">
        <v>20</v>
      </c>
    </row>
    <row r="6" spans="1:15" ht="15">
      <c r="A6" s="150">
        <v>2555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0</v>
      </c>
      <c r="N6" s="85">
        <f t="shared" si="4"/>
        <v>0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30</v>
      </c>
      <c r="K9" s="89">
        <v>30</v>
      </c>
      <c r="L9" s="94">
        <v>1</v>
      </c>
      <c r="M9" s="150">
        <f t="shared" si="3"/>
        <v>30</v>
      </c>
      <c r="N9" s="85">
        <f t="shared" si="4"/>
        <v>30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0" t="s">
        <v>14</v>
      </c>
    </row>
    <row r="11" spans="1:15" ht="15.75" thickBot="1">
      <c r="A11" s="95">
        <f>SUM(A6:A10)</f>
        <v>2555</v>
      </c>
      <c r="B11" s="95">
        <f>SUM(B6:B10)</f>
        <v>0</v>
      </c>
      <c r="C11" s="96">
        <f>SUM(C2:C10)</f>
        <v>0</v>
      </c>
      <c r="D11" s="97">
        <f>SUM(D2:D10)</f>
        <v>2500</v>
      </c>
      <c r="E11" s="234" t="s">
        <v>13</v>
      </c>
      <c r="F11" s="235"/>
      <c r="G11" s="98">
        <f>SUM(G2:G10)</f>
        <v>13370</v>
      </c>
      <c r="H11" s="236" t="s">
        <v>13</v>
      </c>
      <c r="I11" s="237"/>
      <c r="J11" s="99">
        <f>SUM(J2:J10)</f>
        <v>1800</v>
      </c>
      <c r="K11" s="238" t="s">
        <v>13</v>
      </c>
      <c r="L11" s="239"/>
      <c r="M11" s="88">
        <f>SUM(M2:M10)</f>
        <v>17670</v>
      </c>
      <c r="N11" s="223" t="s">
        <v>13</v>
      </c>
      <c r="O11" s="224"/>
    </row>
    <row r="12" spans="1:15" ht="15">
      <c r="A12" s="7"/>
      <c r="B12" s="7"/>
      <c r="C12" s="7"/>
      <c r="D12" s="100">
        <f>A11+A5</f>
        <v>2555</v>
      </c>
      <c r="E12" s="223" t="s">
        <v>65</v>
      </c>
      <c r="F12" s="225"/>
      <c r="G12" s="101">
        <f>B11+B5</f>
        <v>13355</v>
      </c>
      <c r="H12" s="240" t="s">
        <v>65</v>
      </c>
      <c r="I12" s="241"/>
      <c r="J12" s="102">
        <f>'التقرير اليومي'!D44</f>
        <v>0</v>
      </c>
      <c r="K12" s="242" t="s">
        <v>65</v>
      </c>
      <c r="L12" s="243"/>
      <c r="M12" s="245" t="s">
        <v>66</v>
      </c>
      <c r="N12" s="246"/>
      <c r="O12" s="247"/>
    </row>
    <row r="13" spans="1:15" ht="15">
      <c r="A13" s="7"/>
      <c r="B13" s="7"/>
      <c r="C13" s="7"/>
      <c r="D13" s="100">
        <f>D11-D12</f>
        <v>-55</v>
      </c>
      <c r="E13" s="223" t="s">
        <v>8</v>
      </c>
      <c r="F13" s="225"/>
      <c r="G13" s="101">
        <f>G11-G12</f>
        <v>15</v>
      </c>
      <c r="H13" s="240" t="s">
        <v>8</v>
      </c>
      <c r="I13" s="241"/>
      <c r="J13" s="102">
        <f>J11-J12</f>
        <v>1800</v>
      </c>
      <c r="K13" s="242" t="s">
        <v>8</v>
      </c>
      <c r="L13" s="243"/>
      <c r="M13" s="86">
        <f>'التقرير اليومي'!D44</f>
        <v>0</v>
      </c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اليومي'!E44</f>
        <v>0</v>
      </c>
      <c r="N14" s="176" t="s">
        <v>18</v>
      </c>
      <c r="O14" s="87">
        <v>3</v>
      </c>
    </row>
    <row r="15" spans="1:15" ht="15">
      <c r="A15" s="102">
        <f>'التقرير اليومي'!D44</f>
        <v>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52">
        <f>N15+N16</f>
        <v>0</v>
      </c>
      <c r="N15" s="175">
        <f>'التقرير اليومي'!F44</f>
        <v>0</v>
      </c>
      <c r="O15" s="87" t="s">
        <v>85</v>
      </c>
    </row>
    <row r="16" spans="1:15" ht="15">
      <c r="A16" s="102">
        <f>'التقرير اليومي'!E44</f>
        <v>0</v>
      </c>
      <c r="B16" s="102" t="s">
        <v>18</v>
      </c>
      <c r="C16" s="102">
        <f>A16-B5-A5</f>
        <v>-13355</v>
      </c>
      <c r="D16" s="7"/>
      <c r="E16" s="7"/>
      <c r="F16" s="7"/>
      <c r="G16" s="7"/>
      <c r="H16" s="7"/>
      <c r="I16" s="7"/>
      <c r="J16" s="7"/>
      <c r="K16" s="7"/>
      <c r="L16" s="7"/>
      <c r="M16" s="253"/>
      <c r="N16" s="175">
        <f>'التقرير اليومي'!G44</f>
        <v>0</v>
      </c>
      <c r="O16" s="87" t="s">
        <v>86</v>
      </c>
    </row>
    <row r="17" spans="1:15" ht="15">
      <c r="A17" s="102">
        <f>'التقرير اليومي'!F44+'التقرير اليومي'!G44</f>
        <v>0</v>
      </c>
      <c r="B17" s="102" t="s">
        <v>19</v>
      </c>
      <c r="C17" s="102">
        <f>A17-B11-A11</f>
        <v>-2555</v>
      </c>
      <c r="D17" s="7"/>
      <c r="E17" s="7"/>
      <c r="F17" s="7"/>
      <c r="G17" s="7"/>
      <c r="H17" s="119"/>
      <c r="I17" s="119"/>
      <c r="J17" s="119"/>
      <c r="K17" s="194"/>
      <c r="L17" s="7"/>
      <c r="M17" s="86">
        <v>1500</v>
      </c>
      <c r="N17" s="248">
        <v>362816</v>
      </c>
      <c r="O17" s="249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94"/>
      <c r="L18" s="7"/>
      <c r="M18" s="86"/>
      <c r="N18" s="248">
        <v>2353622</v>
      </c>
      <c r="O18" s="249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94"/>
      <c r="L19" s="7"/>
      <c r="M19" s="88">
        <f>SUM(M13:M18)</f>
        <v>1500</v>
      </c>
      <c r="N19" s="223" t="s">
        <v>13</v>
      </c>
      <c r="O19" s="224"/>
    </row>
    <row r="20" spans="1:15" ht="15">
      <c r="A20" s="102"/>
      <c r="B20" s="242"/>
      <c r="C20" s="244"/>
      <c r="D20" s="7"/>
      <c r="E20" s="7"/>
      <c r="F20" s="7"/>
      <c r="G20" s="7"/>
      <c r="H20" s="7"/>
      <c r="I20" s="7"/>
      <c r="J20" s="7" t="s">
        <v>79</v>
      </c>
      <c r="K20" s="195"/>
      <c r="L20" s="7"/>
      <c r="M20" s="86">
        <f>I32</f>
        <v>276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16170</v>
      </c>
      <c r="N21" s="223" t="s">
        <v>62</v>
      </c>
      <c r="O21" s="224"/>
    </row>
    <row r="22" spans="13:15" ht="18.75">
      <c r="M22" s="259" t="s">
        <v>30</v>
      </c>
      <c r="N22" s="260"/>
      <c r="O22" s="181" t="s">
        <v>15</v>
      </c>
    </row>
    <row r="23" spans="13:15" ht="18.75">
      <c r="M23" s="261">
        <v>914443346</v>
      </c>
      <c r="N23" s="262"/>
      <c r="O23" s="181" t="s">
        <v>80</v>
      </c>
    </row>
    <row r="24" spans="13:15" ht="19.5" thickBot="1">
      <c r="M24" s="250" t="s">
        <v>82</v>
      </c>
      <c r="N24" s="251"/>
      <c r="O24" s="182" t="s">
        <v>81</v>
      </c>
    </row>
    <row r="26" ht="13.5" thickBot="1"/>
    <row r="27" spans="9:15" ht="15.75" thickBot="1">
      <c r="I27" s="75">
        <f>K27*J27</f>
        <v>50</v>
      </c>
      <c r="J27" s="76">
        <v>1</v>
      </c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220</v>
      </c>
      <c r="J28" s="78">
        <v>11</v>
      </c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0</v>
      </c>
      <c r="N29" s="89"/>
      <c r="O29" s="101">
        <v>100</v>
      </c>
    </row>
    <row r="30" spans="9:15" ht="15.75" thickBot="1">
      <c r="I30" s="75">
        <f>K30*J30</f>
        <v>5</v>
      </c>
      <c r="J30" s="78">
        <v>1</v>
      </c>
      <c r="K30" s="79">
        <v>5</v>
      </c>
      <c r="M30" s="101">
        <f t="shared" si="5"/>
        <v>0</v>
      </c>
      <c r="N30" s="89"/>
      <c r="O30" s="101">
        <v>50</v>
      </c>
    </row>
    <row r="31" spans="9:15" ht="15.75" thickBot="1">
      <c r="I31" s="75">
        <f>K31*J31</f>
        <v>1</v>
      </c>
      <c r="J31" s="78">
        <v>1</v>
      </c>
      <c r="K31" s="79">
        <v>1</v>
      </c>
      <c r="M31" s="101">
        <f t="shared" si="5"/>
        <v>0</v>
      </c>
      <c r="N31" s="89"/>
      <c r="O31" s="101">
        <v>20</v>
      </c>
    </row>
    <row r="32" spans="9:15" ht="15.75" thickBot="1">
      <c r="I32" s="117">
        <f>SUM(I27:I31)</f>
        <v>276</v>
      </c>
      <c r="J32" s="258" t="s">
        <v>13</v>
      </c>
      <c r="K32" s="257"/>
      <c r="M32" s="101">
        <f t="shared" si="5"/>
        <v>0</v>
      </c>
      <c r="N32" s="89"/>
      <c r="O32" s="101">
        <v>10</v>
      </c>
    </row>
    <row r="33" spans="9:15" ht="15">
      <c r="I33" s="80">
        <f>الديوان!A3</f>
        <v>0.0759999999999934</v>
      </c>
      <c r="J33" s="254" t="s">
        <v>11</v>
      </c>
      <c r="K33" s="255"/>
      <c r="M33" s="101">
        <f t="shared" si="5"/>
        <v>0</v>
      </c>
      <c r="N33" s="89"/>
      <c r="O33" s="101">
        <v>5</v>
      </c>
    </row>
    <row r="34" spans="9:15" ht="15.75" thickBot="1">
      <c r="I34" s="81">
        <f>I32-I33</f>
        <v>275.924</v>
      </c>
      <c r="J34" s="256" t="s">
        <v>8</v>
      </c>
      <c r="K34" s="257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0</v>
      </c>
      <c r="N35" s="89"/>
      <c r="O35" s="101">
        <v>1</v>
      </c>
    </row>
    <row r="36" spans="11:15" ht="15">
      <c r="K36" s="184">
        <v>-424</v>
      </c>
      <c r="M36" s="101">
        <f>N36*5</f>
        <v>0</v>
      </c>
      <c r="N36" s="89"/>
      <c r="O36" s="101" t="s">
        <v>2</v>
      </c>
    </row>
    <row r="37" spans="6:15" ht="15">
      <c r="F37" t="s">
        <v>69</v>
      </c>
      <c r="K37" s="154">
        <v>-2024</v>
      </c>
      <c r="M37" s="102">
        <f>SUM(M28:M36)</f>
        <v>0</v>
      </c>
      <c r="N37" s="242" t="s">
        <v>68</v>
      </c>
      <c r="O37" s="244"/>
    </row>
    <row r="38" spans="11:15" ht="15">
      <c r="K38" s="153">
        <f>M39</f>
        <v>-3876.38</v>
      </c>
      <c r="M38" s="102">
        <f>الديوان!A2+الديوان!A3*5+الديوان!A5+الديوان!A6+الديوان!A8+الديوان!A4*4+'التقرير اليومي'!F44</f>
        <v>3876.38</v>
      </c>
      <c r="N38" s="242" t="s">
        <v>65</v>
      </c>
      <c r="O38" s="244"/>
    </row>
    <row r="39" spans="11:15" ht="15">
      <c r="K39" s="153">
        <f>K37-K38</f>
        <v>1852.38</v>
      </c>
      <c r="M39" s="102">
        <f>M37-M38</f>
        <v>-3876.38</v>
      </c>
      <c r="N39" s="242" t="s">
        <v>8</v>
      </c>
      <c r="O39" s="244"/>
    </row>
    <row r="40" spans="10:11" ht="12.75">
      <c r="J40" t="s">
        <v>69</v>
      </c>
      <c r="K40" s="183"/>
    </row>
  </sheetData>
  <sheetProtection/>
  <mergeCells count="29"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2018-02-13T07:44:32Z</cp:lastPrinted>
  <dcterms:created xsi:type="dcterms:W3CDTF">2012-05-27T06:24:35Z</dcterms:created>
  <dcterms:modified xsi:type="dcterms:W3CDTF">2018-02-14T06:30:33Z</dcterms:modified>
  <cp:category/>
  <cp:version/>
  <cp:contentType/>
  <cp:contentStatus/>
</cp:coreProperties>
</file>