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اليومي'!$A$1:$S$41</definedName>
    <definedName name="_xlnm.Print_Area" localSheetId="10">'الجرد'!$M$1:$O$24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I41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<sst xmlns="http://schemas.openxmlformats.org/spreadsheetml/2006/main" count="144" uniqueCount="100">
  <si>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</si>
  <si>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</si>
  <si>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</si>
  <si>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</si>
  <si>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</si>
  <si>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</si>
  <si>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</si>
  <si>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</si>
  <si>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</si>
  <si>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</si>
  <si>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</si>
  <si>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</si>
  <si>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</si>
  <si>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</si>
  <si>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</si>
  <si>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</si>
  <si>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الرقم</t>
  </si>
  <si>
    <t>الرئيسي</t>
  </si>
  <si>
    <t>الكهرباء</t>
  </si>
  <si>
    <t>المياه</t>
  </si>
  <si>
    <t xml:space="preserve">القاهرة عمان </t>
  </si>
  <si>
    <t>البنوك / فلسطين المحدود والقاهرة عمان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</si>
  <si>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</si>
  <si>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</si>
  <si>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</si>
  <si>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</si>
  <si>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</si>
  <si>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</si>
  <si>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</si>
  <si>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</si>
  <si>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</si>
  <si>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</si>
  <si>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</si>
  <si>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</si>
  <si>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</si>
  <si>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</si>
  <si>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</si>
  <si>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</si>
  <si>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</si>
  <si>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</si>
  <si>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</si>
  <si>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</si>
  <si>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</si>
  <si>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</si>
  <si>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</si>
  <si>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</si>
  <si>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</si>
  <si>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</si>
  <si>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</si>
  <si>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</si>
  <si>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</si>
  <si>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</si>
  <si>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</si>
  <si>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</si>
  <si>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</si>
  <si>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</si>
  <si>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</si>
  <si>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</si>
  <si>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</si>
  <si>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</si>
  <si>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</si>
  <si>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</si>
  <si>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</si>
  <si>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</si>
  <si>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ماجد عبد الحق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</si>
  <si>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</si>
  <si>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</si>
  <si>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</si>
  <si>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</si>
  <si>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</si>
  <si>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</si>
  <si>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</si>
  <si>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</si>
  <si>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>من حساب جباية الكهرباء البنك حساب البنك كهرباء</t>
  </si>
  <si>
    <t>من حساب صندوق المياه الرئيسي الى حساب البنك مياه</t>
  </si>
  <si>
    <t>من صندوق الدينار الى البنك دينار</t>
  </si>
  <si>
    <t>من حساب الصندوق الرئيسي الى البنك الرئيسي</t>
  </si>
  <si>
    <t>المعارف</t>
  </si>
  <si>
    <t>بنك فلسطين - معارف</t>
  </si>
  <si>
    <t xml:space="preserve">  </t>
  </si>
  <si>
    <t>الهوية</t>
  </si>
  <si>
    <t>الجوال</t>
  </si>
  <si>
    <t>0595-991107</t>
  </si>
  <si>
    <t>مبيعات كهرباء</t>
  </si>
  <si>
    <t>ج - مياه</t>
  </si>
  <si>
    <t xml:space="preserve"> المياه ج 4</t>
  </si>
  <si>
    <t xml:space="preserve"> المياه ر 4</t>
  </si>
  <si>
    <t xml:space="preserve">                      رصيد اول اليوم</t>
  </si>
  <si>
    <t>رسوم رخص الحرف</t>
  </si>
  <si>
    <t>باقي صرف دينار</t>
  </si>
  <si>
    <t>ابو شادي</t>
  </si>
  <si>
    <t>مبيعات مياه</t>
  </si>
  <si>
    <t>اياد</t>
  </si>
  <si>
    <t>سند قبض رقم 268</t>
  </si>
  <si>
    <t>19.02.2018</t>
  </si>
  <si>
    <t>مساهمة في عمود كهرباء - عمر محمد احمد يحيى</t>
  </si>
  <si>
    <t>رسوم بناء - زاهر راشد ابراهيم شيخ ابراهيم</t>
  </si>
  <si>
    <t xml:space="preserve">اجور نقل طمم - محلات البراء لمواد البناء - </t>
  </si>
  <si>
    <t>يافطات عدد 2 الخطة التنموية الاستراتيجية - مطبعة الديار</t>
  </si>
  <si>
    <t>2018 . 02 . 20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</si>
</sst>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b/>
      <sz val="11"/>
      <name val="Arial Black"/>
      <family val="2"/>
    </font>
    <font>
      <b/>
      <sz val="9"/>
      <name val="Arial Black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0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b/>
      <sz val="12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b/>
      <sz val="12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0" borderId="2" applyNumberFormat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0" fillId="32" borderId="9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59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182" fontId="7" fillId="36" borderId="16" xfId="0" applyNumberFormat="1" applyFont="1" applyFill="1" applyBorder="1" applyAlignment="1">
      <alignment horizontal="center" vertical="center"/>
    </xf>
    <xf numFmtId="182" fontId="7" fillId="36" borderId="18" xfId="0" applyNumberFormat="1" applyFont="1" applyFill="1" applyBorder="1" applyAlignment="1">
      <alignment horizontal="center" vertical="center"/>
    </xf>
    <xf numFmtId="186" fontId="7" fillId="36" borderId="17" xfId="0" applyNumberFormat="1" applyFont="1" applyFill="1" applyBorder="1" applyAlignment="1">
      <alignment horizontal="center" vertical="center"/>
    </xf>
    <xf numFmtId="188" fontId="7" fillId="36" borderId="19" xfId="0" applyNumberFormat="1" applyFont="1" applyFill="1" applyBorder="1" applyAlignment="1">
      <alignment horizontal="center" vertical="center"/>
    </xf>
    <xf numFmtId="188" fontId="7" fillId="36" borderId="17" xfId="0" applyNumberFormat="1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0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6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9" fillId="37" borderId="21" xfId="0" applyFont="1" applyFill="1" applyBorder="1" applyAlignment="1">
      <alignment horizontal="center" vertical="center"/>
    </xf>
    <xf numFmtId="0" fontId="59" fillId="37" borderId="22" xfId="0" applyFont="1" applyFill="1" applyBorder="1" applyAlignment="1">
      <alignment horizontal="center" vertical="center"/>
    </xf>
    <xf numFmtId="182" fontId="59" fillId="37" borderId="23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8" fontId="59" fillId="37" borderId="22" xfId="0" applyNumberFormat="1" applyFont="1" applyFill="1" applyBorder="1" applyAlignment="1">
      <alignment horizontal="center" vertical="center"/>
    </xf>
    <xf numFmtId="188" fontId="59" fillId="37" borderId="24" xfId="0" applyNumberFormat="1" applyFont="1" applyFill="1" applyBorder="1" applyAlignment="1">
      <alignment horizontal="center" vertical="center"/>
    </xf>
    <xf numFmtId="188" fontId="59" fillId="37" borderId="25" xfId="0" applyNumberFormat="1" applyFont="1" applyFill="1" applyBorder="1" applyAlignment="1">
      <alignment horizontal="center" vertical="center"/>
    </xf>
    <xf numFmtId="188" fontId="59" fillId="37" borderId="26" xfId="0" applyNumberFormat="1" applyFont="1" applyFill="1" applyBorder="1" applyAlignment="1">
      <alignment horizontal="center" vertical="center"/>
    </xf>
    <xf numFmtId="186" fontId="59" fillId="37" borderId="23" xfId="0" applyNumberFormat="1" applyFont="1" applyFill="1" applyBorder="1" applyAlignment="1">
      <alignment horizontal="center" vertical="center"/>
    </xf>
    <xf numFmtId="0" fontId="59" fillId="34" borderId="27" xfId="0" applyFont="1" applyFill="1" applyBorder="1" applyAlignment="1">
      <alignment horizontal="center" vertical="center"/>
    </xf>
    <xf numFmtId="188" fontId="59" fillId="34" borderId="27" xfId="0" applyNumberFormat="1" applyFont="1" applyFill="1" applyBorder="1" applyAlignment="1">
      <alignment horizontal="center" vertical="center"/>
    </xf>
    <xf numFmtId="0" fontId="59" fillId="34" borderId="28" xfId="0" applyFont="1" applyFill="1" applyBorder="1" applyAlignment="1">
      <alignment horizontal="center" vertical="center"/>
    </xf>
    <xf numFmtId="0" fontId="59" fillId="34" borderId="17" xfId="0" applyFont="1" applyFill="1" applyBorder="1" applyAlignment="1">
      <alignment horizontal="center" vertical="center"/>
    </xf>
    <xf numFmtId="182" fontId="59" fillId="34" borderId="17" xfId="0" applyNumberFormat="1" applyFont="1" applyFill="1" applyBorder="1" applyAlignment="1">
      <alignment horizontal="center" vertical="center"/>
    </xf>
    <xf numFmtId="186" fontId="59" fillId="34" borderId="19" xfId="0" applyNumberFormat="1" applyFont="1" applyFill="1" applyBorder="1" applyAlignment="1">
      <alignment horizontal="center" vertical="center"/>
    </xf>
    <xf numFmtId="188" fontId="59" fillId="34" borderId="17" xfId="0" applyNumberFormat="1" applyFont="1" applyFill="1" applyBorder="1" applyAlignment="1">
      <alignment horizontal="center" vertical="center"/>
    </xf>
    <xf numFmtId="188" fontId="59" fillId="34" borderId="19" xfId="0" applyNumberFormat="1" applyFont="1" applyFill="1" applyBorder="1" applyAlignment="1">
      <alignment horizontal="center" vertical="center"/>
    </xf>
    <xf numFmtId="186" fontId="59" fillId="34" borderId="17" xfId="0" applyNumberFormat="1" applyFont="1" applyFill="1" applyBorder="1" applyAlignment="1">
      <alignment horizontal="center" vertical="center"/>
    </xf>
    <xf numFmtId="0" fontId="60" fillId="34" borderId="29" xfId="0" applyFont="1" applyFill="1" applyBorder="1" applyAlignment="1">
      <alignment horizontal="center" vertical="center"/>
    </xf>
    <xf numFmtId="0" fontId="60" fillId="34" borderId="30" xfId="0" applyFont="1" applyFill="1" applyBorder="1" applyAlignment="1">
      <alignment horizontal="center" vertical="center"/>
    </xf>
    <xf numFmtId="0" fontId="60" fillId="34" borderId="31" xfId="0" applyFont="1" applyFill="1" applyBorder="1" applyAlignment="1">
      <alignment horizontal="center" vertical="center"/>
    </xf>
    <xf numFmtId="182" fontId="6" fillId="38" borderId="32" xfId="0" applyNumberFormat="1" applyFont="1" applyFill="1" applyBorder="1" applyAlignment="1">
      <alignment horizontal="center" vertical="center"/>
    </xf>
    <xf numFmtId="182" fontId="60" fillId="34" borderId="32" xfId="0" applyNumberFormat="1" applyFont="1" applyFill="1" applyBorder="1" applyAlignment="1">
      <alignment horizontal="center" vertical="center"/>
    </xf>
    <xf numFmtId="182" fontId="61" fillId="38" borderId="32" xfId="0" applyNumberFormat="1" applyFont="1" applyFill="1" applyBorder="1" applyAlignment="1">
      <alignment horizontal="center" vertical="center"/>
    </xf>
    <xf numFmtId="186" fontId="60" fillId="39" borderId="17" xfId="0" applyNumberFormat="1" applyFont="1" applyFill="1" applyBorder="1" applyAlignment="1">
      <alignment horizontal="center" vertical="center"/>
    </xf>
    <xf numFmtId="188" fontId="60" fillId="39" borderId="16" xfId="0" applyNumberFormat="1" applyFont="1" applyFill="1" applyBorder="1" applyAlignment="1">
      <alignment horizontal="center" vertical="center"/>
    </xf>
    <xf numFmtId="182" fontId="60" fillId="39" borderId="22" xfId="0" applyNumberFormat="1" applyFont="1" applyFill="1" applyBorder="1" applyAlignment="1">
      <alignment horizontal="center" vertical="center"/>
    </xf>
    <xf numFmtId="182" fontId="59" fillId="39" borderId="33" xfId="0" applyNumberFormat="1" applyFont="1" applyFill="1" applyBorder="1" applyAlignment="1">
      <alignment horizontal="center" vertical="center"/>
    </xf>
    <xf numFmtId="188" fontId="60" fillId="39" borderId="0" xfId="0" applyNumberFormat="1" applyFont="1" applyFill="1" applyBorder="1" applyAlignment="1">
      <alignment horizontal="center" vertical="center"/>
    </xf>
    <xf numFmtId="188" fontId="60" fillId="39" borderId="34" xfId="0" applyNumberFormat="1" applyFont="1" applyFill="1" applyBorder="1" applyAlignment="1">
      <alignment horizontal="center" vertical="center"/>
    </xf>
    <xf numFmtId="188" fontId="60" fillId="39" borderId="22" xfId="0" applyNumberFormat="1" applyFont="1" applyFill="1" applyBorder="1" applyAlignment="1">
      <alignment horizontal="center" vertical="center"/>
    </xf>
    <xf numFmtId="188" fontId="60" fillId="39" borderId="12" xfId="0" applyNumberFormat="1" applyFont="1" applyFill="1" applyBorder="1" applyAlignment="1">
      <alignment horizontal="center" vertical="center"/>
    </xf>
    <xf numFmtId="186" fontId="60" fillId="39" borderId="11" xfId="0" applyNumberFormat="1" applyFont="1" applyFill="1" applyBorder="1" applyAlignment="1">
      <alignment horizontal="center" vertical="center"/>
    </xf>
    <xf numFmtId="188" fontId="60" fillId="39" borderId="10" xfId="0" applyNumberFormat="1" applyFont="1" applyFill="1" applyBorder="1" applyAlignment="1">
      <alignment horizontal="center" vertical="center"/>
    </xf>
    <xf numFmtId="0" fontId="59" fillId="39" borderId="17" xfId="0" applyFont="1" applyFill="1" applyBorder="1" applyAlignment="1">
      <alignment horizontal="center" vertical="center"/>
    </xf>
    <xf numFmtId="0" fontId="62" fillId="39" borderId="35" xfId="0" applyFont="1" applyFill="1" applyBorder="1" applyAlignment="1">
      <alignment horizontal="center" vertical="center"/>
    </xf>
    <xf numFmtId="0" fontId="2" fillId="38" borderId="34" xfId="0" applyFont="1" applyFill="1" applyBorder="1" applyAlignment="1">
      <alignment horizontal="center" vertical="center"/>
    </xf>
    <xf numFmtId="0" fontId="62" fillId="39" borderId="36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62" fillId="39" borderId="37" xfId="0" applyFont="1" applyFill="1" applyBorder="1" applyAlignment="1">
      <alignment horizontal="center" vertical="center"/>
    </xf>
    <xf numFmtId="185" fontId="62" fillId="34" borderId="29" xfId="0" applyNumberFormat="1" applyFont="1" applyFill="1" applyBorder="1" applyAlignment="1">
      <alignment horizontal="center" vertical="center"/>
    </xf>
    <xf numFmtId="185" fontId="62" fillId="34" borderId="38" xfId="0" applyNumberFormat="1" applyFont="1" applyFill="1" applyBorder="1" applyAlignment="1">
      <alignment horizontal="center" vertical="center"/>
    </xf>
    <xf numFmtId="182" fontId="63" fillId="37" borderId="29" xfId="0" applyNumberFormat="1" applyFont="1" applyFill="1" applyBorder="1" applyAlignment="1">
      <alignment horizontal="center" vertical="center"/>
    </xf>
    <xf numFmtId="182" fontId="63" fillId="37" borderId="31" xfId="0" applyNumberFormat="1" applyFont="1" applyFill="1" applyBorder="1" applyAlignment="1">
      <alignment horizontal="center" vertical="center"/>
    </xf>
    <xf numFmtId="182" fontId="63" fillId="34" borderId="34" xfId="0" applyNumberFormat="1" applyFont="1" applyFill="1" applyBorder="1" applyAlignment="1">
      <alignment horizontal="center"/>
    </xf>
    <xf numFmtId="182" fontId="9" fillId="0" borderId="32" xfId="0" applyNumberFormat="1" applyFont="1" applyFill="1" applyBorder="1" applyAlignment="1">
      <alignment horizontal="center" vertical="center"/>
    </xf>
    <xf numFmtId="182" fontId="9" fillId="0" borderId="39" xfId="0" applyNumberFormat="1" applyFont="1" applyBorder="1" applyAlignment="1">
      <alignment horizontal="center" vertical="center"/>
    </xf>
    <xf numFmtId="182" fontId="9" fillId="0" borderId="40" xfId="0" applyNumberFormat="1" applyFont="1" applyBorder="1" applyAlignment="1">
      <alignment horizontal="center" vertical="center"/>
    </xf>
    <xf numFmtId="182" fontId="63" fillId="34" borderId="39" xfId="0" applyNumberFormat="1" applyFont="1" applyFill="1" applyBorder="1" applyAlignment="1">
      <alignment horizontal="center" vertical="center"/>
    </xf>
    <xf numFmtId="182" fontId="9" fillId="38" borderId="32" xfId="0" applyNumberFormat="1" applyFont="1" applyFill="1" applyBorder="1" applyAlignment="1">
      <alignment horizontal="center" vertical="center"/>
    </xf>
    <xf numFmtId="182" fontId="63" fillId="34" borderId="40" xfId="0" applyNumberFormat="1" applyFont="1" applyFill="1" applyBorder="1" applyAlignment="1">
      <alignment horizontal="center" vertical="center"/>
    </xf>
    <xf numFmtId="182" fontId="63" fillId="35" borderId="39" xfId="0" applyNumberFormat="1" applyFont="1" applyFill="1" applyBorder="1" applyAlignment="1">
      <alignment horizontal="center" vertical="center"/>
    </xf>
    <xf numFmtId="182" fontId="63" fillId="35" borderId="40" xfId="0" applyNumberFormat="1" applyFont="1" applyFill="1" applyBorder="1" applyAlignment="1">
      <alignment horizontal="center" vertical="center"/>
    </xf>
    <xf numFmtId="182" fontId="63" fillId="37" borderId="39" xfId="0" applyNumberFormat="1" applyFont="1" applyFill="1" applyBorder="1" applyAlignment="1">
      <alignment horizontal="center" vertical="center"/>
    </xf>
    <xf numFmtId="182" fontId="63" fillId="37" borderId="41" xfId="0" applyNumberFormat="1" applyFont="1" applyFill="1" applyBorder="1" applyAlignment="1">
      <alignment horizontal="center" vertical="center"/>
    </xf>
    <xf numFmtId="182" fontId="63" fillId="39" borderId="42" xfId="0" applyNumberFormat="1" applyFont="1" applyFill="1" applyBorder="1" applyAlignment="1">
      <alignment horizontal="center" vertical="center"/>
    </xf>
    <xf numFmtId="182" fontId="63" fillId="34" borderId="43" xfId="0" applyNumberFormat="1" applyFont="1" applyFill="1" applyBorder="1" applyAlignment="1">
      <alignment horizontal="center"/>
    </xf>
    <xf numFmtId="182" fontId="63" fillId="34" borderId="44" xfId="0" applyNumberFormat="1" applyFont="1" applyFill="1" applyBorder="1" applyAlignment="1">
      <alignment horizontal="center" vertical="center"/>
    </xf>
    <xf numFmtId="182" fontId="63" fillId="35" borderId="44" xfId="0" applyNumberFormat="1" applyFont="1" applyFill="1" applyBorder="1" applyAlignment="1">
      <alignment horizontal="center" vertical="center"/>
    </xf>
    <xf numFmtId="182" fontId="63" fillId="37" borderId="44" xfId="0" applyNumberFormat="1" applyFont="1" applyFill="1" applyBorder="1" applyAlignment="1">
      <alignment horizontal="center" vertical="center"/>
    </xf>
    <xf numFmtId="182" fontId="63" fillId="34" borderId="32" xfId="0" applyNumberFormat="1" applyFont="1" applyFill="1" applyBorder="1" applyAlignment="1">
      <alignment horizontal="center" vertical="center"/>
    </xf>
    <xf numFmtId="182" fontId="63" fillId="35" borderId="32" xfId="0" applyNumberFormat="1" applyFont="1" applyFill="1" applyBorder="1" applyAlignment="1">
      <alignment horizontal="center" vertical="center"/>
    </xf>
    <xf numFmtId="182" fontId="63" fillId="37" borderId="32" xfId="0" applyNumberFormat="1" applyFont="1" applyFill="1" applyBorder="1" applyAlignment="1">
      <alignment horizontal="center" vertical="center"/>
    </xf>
    <xf numFmtId="182" fontId="9" fillId="0" borderId="32" xfId="0" applyNumberFormat="1" applyFont="1" applyBorder="1" applyAlignment="1">
      <alignment horizontal="center" vertical="center"/>
    </xf>
    <xf numFmtId="182" fontId="63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9" fillId="37" borderId="2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59" fillId="34" borderId="27" xfId="0" applyNumberFormat="1" applyFont="1" applyFill="1" applyBorder="1" applyAlignment="1">
      <alignment horizontal="center" vertical="center"/>
    </xf>
    <xf numFmtId="186" fontId="7" fillId="36" borderId="16" xfId="0" applyNumberFormat="1" applyFont="1" applyFill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59" fillId="34" borderId="45" xfId="0" applyFont="1" applyFill="1" applyBorder="1" applyAlignment="1">
      <alignment horizontal="center" vertical="center"/>
    </xf>
    <xf numFmtId="188" fontId="59" fillId="34" borderId="18" xfId="0" applyNumberFormat="1" applyFont="1" applyFill="1" applyBorder="1" applyAlignment="1">
      <alignment horizontal="center" vertical="center"/>
    </xf>
    <xf numFmtId="188" fontId="59" fillId="37" borderId="46" xfId="0" applyNumberFormat="1" applyFont="1" applyFill="1" applyBorder="1" applyAlignment="1">
      <alignment horizontal="center" vertical="center"/>
    </xf>
    <xf numFmtId="188" fontId="7" fillId="0" borderId="20" xfId="0" applyNumberFormat="1" applyFont="1" applyFill="1" applyBorder="1" applyAlignment="1">
      <alignment horizontal="center" vertical="center"/>
    </xf>
    <xf numFmtId="186" fontId="61" fillId="38" borderId="32" xfId="0" applyNumberFormat="1" applyFont="1" applyFill="1" applyBorder="1" applyAlignment="1">
      <alignment horizontal="center" vertical="center"/>
    </xf>
    <xf numFmtId="188" fontId="59" fillId="37" borderId="27" xfId="0" applyNumberFormat="1" applyFont="1" applyFill="1" applyBorder="1" applyAlignment="1">
      <alignment horizontal="center" vertical="center"/>
    </xf>
    <xf numFmtId="0" fontId="62" fillId="34" borderId="47" xfId="0" applyFont="1" applyFill="1" applyBorder="1" applyAlignment="1">
      <alignment horizontal="center" vertical="center"/>
    </xf>
    <xf numFmtId="0" fontId="60" fillId="34" borderId="48" xfId="0" applyFont="1" applyFill="1" applyBorder="1" applyAlignment="1">
      <alignment horizontal="center" vertical="center"/>
    </xf>
    <xf numFmtId="186" fontId="62" fillId="0" borderId="0" xfId="0" applyNumberFormat="1" applyFont="1" applyFill="1" applyBorder="1" applyAlignment="1">
      <alignment horizontal="center" vertical="center"/>
    </xf>
    <xf numFmtId="0" fontId="62" fillId="39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4" fillId="34" borderId="26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65" fillId="36" borderId="16" xfId="0" applyFont="1" applyFill="1" applyBorder="1" applyAlignment="1">
      <alignment horizontal="center"/>
    </xf>
    <xf numFmtId="188" fontId="59" fillId="39" borderId="10" xfId="0" applyNumberFormat="1" applyFont="1" applyFill="1" applyBorder="1" applyAlignment="1">
      <alignment horizontal="center" vertical="center"/>
    </xf>
    <xf numFmtId="188" fontId="59" fillId="37" borderId="14" xfId="0" applyNumberFormat="1" applyFont="1" applyFill="1" applyBorder="1" applyAlignment="1">
      <alignment horizontal="center"/>
    </xf>
    <xf numFmtId="188" fontId="59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9" fillId="34" borderId="26" xfId="0" applyNumberFormat="1" applyFont="1" applyFill="1" applyBorder="1" applyAlignment="1">
      <alignment horizontal="center" vertical="center"/>
    </xf>
    <xf numFmtId="188" fontId="7" fillId="36" borderId="17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0" fontId="60" fillId="39" borderId="19" xfId="0" applyFont="1" applyFill="1" applyBorder="1" applyAlignment="1">
      <alignment vertical="center" wrapText="1"/>
    </xf>
    <xf numFmtId="0" fontId="60" fillId="39" borderId="18" xfId="0" applyFont="1" applyFill="1" applyBorder="1" applyAlignment="1">
      <alignment vertical="center" wrapText="1"/>
    </xf>
    <xf numFmtId="0" fontId="66" fillId="34" borderId="32" xfId="0" applyFont="1" applyFill="1" applyBorder="1" applyAlignment="1">
      <alignment horizontal="center" vertical="center"/>
    </xf>
    <xf numFmtId="0" fontId="66" fillId="34" borderId="41" xfId="0" applyFont="1" applyFill="1" applyBorder="1" applyAlignment="1">
      <alignment horizontal="center" vertical="center"/>
    </xf>
    <xf numFmtId="182" fontId="66" fillId="37" borderId="32" xfId="0" applyNumberFormat="1" applyFont="1" applyFill="1" applyBorder="1" applyAlignment="1">
      <alignment horizontal="center" vertical="center"/>
    </xf>
    <xf numFmtId="0" fontId="66" fillId="37" borderId="32" xfId="0" applyFont="1" applyFill="1" applyBorder="1" applyAlignment="1">
      <alignment horizontal="center" vertical="center"/>
    </xf>
    <xf numFmtId="0" fontId="66" fillId="35" borderId="41" xfId="0" applyFont="1" applyFill="1" applyBorder="1" applyAlignment="1">
      <alignment vertical="center"/>
    </xf>
    <xf numFmtId="188" fontId="66" fillId="37" borderId="32" xfId="0" applyNumberFormat="1" applyFont="1" applyFill="1" applyBorder="1" applyAlignment="1">
      <alignment horizontal="center" vertical="center"/>
    </xf>
    <xf numFmtId="0" fontId="66" fillId="37" borderId="41" xfId="0" applyFont="1" applyFill="1" applyBorder="1" applyAlignment="1">
      <alignment horizontal="center" vertical="center"/>
    </xf>
    <xf numFmtId="0" fontId="66" fillId="35" borderId="15" xfId="0" applyFont="1" applyFill="1" applyBorder="1" applyAlignment="1">
      <alignment vertical="center"/>
    </xf>
    <xf numFmtId="188" fontId="66" fillId="34" borderId="32" xfId="0" applyNumberFormat="1" applyFont="1" applyFill="1" applyBorder="1" applyAlignment="1">
      <alignment horizontal="center" vertical="center"/>
    </xf>
    <xf numFmtId="0" fontId="66" fillId="34" borderId="41" xfId="0" applyFont="1" applyFill="1" applyBorder="1" applyAlignment="1">
      <alignment vertical="center"/>
    </xf>
    <xf numFmtId="0" fontId="66" fillId="34" borderId="15" xfId="0" applyFont="1" applyFill="1" applyBorder="1" applyAlignment="1">
      <alignment vertical="center"/>
    </xf>
    <xf numFmtId="182" fontId="63" fillId="37" borderId="41" xfId="0" applyNumberFormat="1" applyFont="1" applyFill="1" applyBorder="1" applyAlignment="1">
      <alignment horizontal="center" vertical="center"/>
    </xf>
    <xf numFmtId="182" fontId="9" fillId="0" borderId="39" xfId="0" applyNumberFormat="1" applyFont="1" applyFill="1" applyBorder="1" applyAlignment="1">
      <alignment horizontal="center" vertical="center"/>
    </xf>
    <xf numFmtId="188" fontId="59" fillId="37" borderId="23" xfId="0" applyNumberFormat="1" applyFont="1" applyFill="1" applyBorder="1" applyAlignment="1">
      <alignment horizontal="center" vertical="center"/>
    </xf>
    <xf numFmtId="4" fontId="59" fillId="37" borderId="13" xfId="0" applyNumberFormat="1" applyFont="1" applyFill="1" applyBorder="1" applyAlignment="1">
      <alignment horizontal="center"/>
    </xf>
    <xf numFmtId="182" fontId="60" fillId="37" borderId="32" xfId="0" applyNumberFormat="1" applyFont="1" applyFill="1" applyBorder="1" applyAlignment="1">
      <alignment horizontal="center"/>
    </xf>
    <xf numFmtId="182" fontId="6" fillId="40" borderId="32" xfId="0" applyNumberFormat="1" applyFont="1" applyFill="1" applyBorder="1" applyAlignment="1">
      <alignment horizontal="center"/>
    </xf>
    <xf numFmtId="44" fontId="7" fillId="0" borderId="11" xfId="35" applyFont="1" applyBorder="1" applyAlignment="1">
      <alignment horizontal="center" vertical="center"/>
    </xf>
    <xf numFmtId="188" fontId="59" fillId="39" borderId="17" xfId="0" applyNumberFormat="1" applyFont="1" applyFill="1" applyBorder="1" applyAlignment="1">
      <alignment horizontal="center" vertical="center"/>
    </xf>
    <xf numFmtId="0" fontId="59" fillId="39" borderId="16" xfId="0" applyFont="1" applyFill="1" applyBorder="1" applyAlignment="1">
      <alignment horizontal="center" vertical="center"/>
    </xf>
    <xf numFmtId="182" fontId="59" fillId="34" borderId="16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0" fontId="62" fillId="39" borderId="46" xfId="0" applyFont="1" applyFill="1" applyBorder="1" applyAlignment="1">
      <alignment horizontal="center" vertical="center"/>
    </xf>
    <xf numFmtId="182" fontId="59" fillId="37" borderId="25" xfId="0" applyNumberFormat="1" applyFont="1" applyFill="1" applyBorder="1" applyAlignment="1">
      <alignment horizontal="center" vertical="center"/>
    </xf>
    <xf numFmtId="182" fontId="7" fillId="0" borderId="20" xfId="0" applyNumberFormat="1" applyFont="1" applyFill="1" applyBorder="1" applyAlignment="1">
      <alignment horizontal="center" vertical="center"/>
    </xf>
    <xf numFmtId="0" fontId="59" fillId="39" borderId="18" xfId="0" applyFont="1" applyFill="1" applyBorder="1" applyAlignment="1">
      <alignment horizontal="center" vertical="center"/>
    </xf>
    <xf numFmtId="182" fontId="59" fillId="34" borderId="18" xfId="0" applyNumberFormat="1" applyFont="1" applyFill="1" applyBorder="1" applyAlignment="1">
      <alignment horizontal="center" vertical="center"/>
    </xf>
    <xf numFmtId="182" fontId="59" fillId="39" borderId="34" xfId="0" applyNumberFormat="1" applyFont="1" applyFill="1" applyBorder="1" applyAlignment="1">
      <alignment horizontal="center" vertical="center"/>
    </xf>
    <xf numFmtId="182" fontId="59" fillId="37" borderId="14" xfId="0" applyNumberFormat="1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2" fontId="59" fillId="34" borderId="14" xfId="0" applyNumberFormat="1" applyFont="1" applyFill="1" applyBorder="1" applyAlignment="1">
      <alignment horizontal="center" vertical="center"/>
    </xf>
    <xf numFmtId="182" fontId="7" fillId="36" borderId="14" xfId="0" applyNumberFormat="1" applyFont="1" applyFill="1" applyBorder="1" applyAlignment="1">
      <alignment horizontal="center" vertical="center"/>
    </xf>
    <xf numFmtId="0" fontId="59" fillId="36" borderId="17" xfId="0" applyFont="1" applyFill="1" applyBorder="1" applyAlignment="1">
      <alignment horizontal="center" vertical="center"/>
    </xf>
    <xf numFmtId="0" fontId="59" fillId="36" borderId="16" xfId="0" applyFont="1" applyFill="1" applyBorder="1" applyAlignment="1">
      <alignment horizontal="center" vertical="center"/>
    </xf>
    <xf numFmtId="0" fontId="59" fillId="36" borderId="18" xfId="0" applyFont="1" applyFill="1" applyBorder="1" applyAlignment="1">
      <alignment horizontal="center" vertical="center"/>
    </xf>
    <xf numFmtId="188" fontId="59" fillId="36" borderId="17" xfId="0" applyNumberFormat="1" applyFont="1" applyFill="1" applyBorder="1" applyAlignment="1">
      <alignment horizontal="center" vertical="center"/>
    </xf>
    <xf numFmtId="188" fontId="59" fillId="36" borderId="17" xfId="0" applyNumberFormat="1" applyFont="1" applyFill="1" applyBorder="1" applyAlignment="1">
      <alignment horizont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1" xfId="0" applyNumberFormat="1" applyFont="1" applyBorder="1" applyAlignment="1">
      <alignment vertical="center"/>
    </xf>
    <xf numFmtId="182" fontId="9" fillId="0" borderId="29" xfId="0" applyNumberFormat="1" applyFont="1" applyFill="1" applyBorder="1" applyAlignment="1">
      <alignment horizontal="center" vertical="center"/>
    </xf>
    <xf numFmtId="182" fontId="9" fillId="0" borderId="30" xfId="0" applyNumberFormat="1" applyFont="1" applyFill="1" applyBorder="1" applyAlignment="1">
      <alignment horizontal="center" vertical="center"/>
    </xf>
    <xf numFmtId="182" fontId="9" fillId="0" borderId="31" xfId="0" applyNumberFormat="1" applyFont="1" applyFill="1" applyBorder="1" applyAlignment="1">
      <alignment horizontal="center" vertical="center"/>
    </xf>
    <xf numFmtId="182" fontId="9" fillId="0" borderId="40" xfId="0" applyNumberFormat="1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184" fontId="2" fillId="0" borderId="0" xfId="0" applyNumberFormat="1" applyFont="1" applyAlignment="1">
      <alignment horizontal="center"/>
    </xf>
    <xf numFmtId="0" fontId="2" fillId="40" borderId="32" xfId="0" applyFont="1" applyFill="1" applyBorder="1" applyAlignment="1">
      <alignment horizontal="center"/>
    </xf>
    <xf numFmtId="0" fontId="60" fillId="34" borderId="19" xfId="0" applyFont="1" applyFill="1" applyBorder="1" applyAlignment="1">
      <alignment horizontal="center" vertical="center"/>
    </xf>
    <xf numFmtId="0" fontId="60" fillId="39" borderId="19" xfId="0" applyFont="1" applyFill="1" applyBorder="1" applyAlignment="1">
      <alignment vertical="center"/>
    </xf>
    <xf numFmtId="0" fontId="67" fillId="39" borderId="18" xfId="0" applyFont="1" applyFill="1" applyBorder="1" applyAlignment="1">
      <alignment horizontal="center" vertical="center"/>
    </xf>
    <xf numFmtId="0" fontId="60" fillId="39" borderId="5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0" fillId="36" borderId="19" xfId="0" applyFont="1" applyFill="1" applyBorder="1" applyAlignment="1">
      <alignment horizontal="center" vertical="center"/>
    </xf>
    <xf numFmtId="0" fontId="60" fillId="37" borderId="2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182" fontId="60" fillId="0" borderId="0" xfId="0" applyNumberFormat="1" applyFont="1" applyFill="1" applyBorder="1" applyAlignment="1">
      <alignment horizontal="center"/>
    </xf>
    <xf numFmtId="182" fontId="0" fillId="0" borderId="0" xfId="0" applyNumberFormat="1" applyFill="1" applyBorder="1" applyAlignment="1">
      <alignment/>
    </xf>
    <xf numFmtId="0" fontId="5" fillId="0" borderId="0" xfId="0" applyFont="1" applyAlignment="1">
      <alignment horizontal="center"/>
    </xf>
    <xf numFmtId="0" fontId="60" fillId="36" borderId="33" xfId="0" applyFont="1" applyFill="1" applyBorder="1" applyAlignment="1">
      <alignment horizontal="center" vertical="center"/>
    </xf>
    <xf numFmtId="0" fontId="60" fillId="39" borderId="51" xfId="0" applyFont="1" applyFill="1" applyBorder="1" applyAlignment="1">
      <alignment horizontal="center" vertical="center"/>
    </xf>
    <xf numFmtId="0" fontId="68" fillId="39" borderId="52" xfId="0" applyFont="1" applyFill="1" applyBorder="1" applyAlignment="1">
      <alignment vertical="center"/>
    </xf>
    <xf numFmtId="0" fontId="60" fillId="34" borderId="19" xfId="0" applyFont="1" applyFill="1" applyBorder="1" applyAlignment="1">
      <alignment horizontal="center" vertical="center"/>
    </xf>
    <xf numFmtId="188" fontId="60" fillId="39" borderId="19" xfId="0" applyNumberFormat="1" applyFont="1" applyFill="1" applyBorder="1" applyAlignment="1">
      <alignment horizontal="center" vertical="center"/>
    </xf>
    <xf numFmtId="188" fontId="60" fillId="39" borderId="18" xfId="0" applyNumberFormat="1" applyFont="1" applyFill="1" applyBorder="1" applyAlignment="1">
      <alignment horizontal="center" vertical="center"/>
    </xf>
    <xf numFmtId="182" fontId="62" fillId="39" borderId="19" xfId="0" applyNumberFormat="1" applyFont="1" applyFill="1" applyBorder="1" applyAlignment="1">
      <alignment horizontal="center" vertical="center"/>
    </xf>
    <xf numFmtId="182" fontId="62" fillId="39" borderId="33" xfId="0" applyNumberFormat="1" applyFont="1" applyFill="1" applyBorder="1" applyAlignment="1">
      <alignment horizontal="center" vertical="center"/>
    </xf>
    <xf numFmtId="182" fontId="62" fillId="39" borderId="18" xfId="0" applyNumberFormat="1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/>
    </xf>
    <xf numFmtId="0" fontId="60" fillId="34" borderId="45" xfId="0" applyFont="1" applyFill="1" applyBorder="1" applyAlignment="1">
      <alignment horizontal="center" vertical="center"/>
    </xf>
    <xf numFmtId="0" fontId="60" fillId="39" borderId="22" xfId="0" applyFont="1" applyFill="1" applyBorder="1" applyAlignment="1">
      <alignment horizontal="center" vertical="center"/>
    </xf>
    <xf numFmtId="0" fontId="60" fillId="39" borderId="53" xfId="0" applyFont="1" applyFill="1" applyBorder="1" applyAlignment="1">
      <alignment horizontal="center" vertical="center"/>
    </xf>
    <xf numFmtId="0" fontId="60" fillId="39" borderId="54" xfId="0" applyFont="1" applyFill="1" applyBorder="1" applyAlignment="1">
      <alignment horizontal="center" vertical="center"/>
    </xf>
    <xf numFmtId="0" fontId="60" fillId="39" borderId="55" xfId="0" applyFont="1" applyFill="1" applyBorder="1" applyAlignment="1">
      <alignment horizontal="center" vertical="center"/>
    </xf>
    <xf numFmtId="186" fontId="62" fillId="39" borderId="47" xfId="0" applyNumberFormat="1" applyFont="1" applyFill="1" applyBorder="1" applyAlignment="1">
      <alignment horizontal="center" vertical="center"/>
    </xf>
    <xf numFmtId="186" fontId="62" fillId="39" borderId="12" xfId="0" applyNumberFormat="1" applyFont="1" applyFill="1" applyBorder="1" applyAlignment="1">
      <alignment horizontal="center" vertical="center"/>
    </xf>
    <xf numFmtId="186" fontId="62" fillId="39" borderId="22" xfId="0" applyNumberFormat="1" applyFont="1" applyFill="1" applyBorder="1" applyAlignment="1">
      <alignment horizontal="center" vertical="center"/>
    </xf>
    <xf numFmtId="186" fontId="62" fillId="39" borderId="53" xfId="0" applyNumberFormat="1" applyFont="1" applyFill="1" applyBorder="1" applyAlignment="1">
      <alignment horizontal="center" vertical="center"/>
    </xf>
    <xf numFmtId="0" fontId="60" fillId="39" borderId="16" xfId="0" applyFont="1" applyFill="1" applyBorder="1" applyAlignment="1">
      <alignment horizontal="center" vertical="center"/>
    </xf>
    <xf numFmtId="0" fontId="60" fillId="39" borderId="19" xfId="0" applyFont="1" applyFill="1" applyBorder="1" applyAlignment="1">
      <alignment horizontal="center" vertical="center"/>
    </xf>
    <xf numFmtId="0" fontId="60" fillId="39" borderId="52" xfId="0" applyFont="1" applyFill="1" applyBorder="1" applyAlignment="1">
      <alignment horizontal="center" vertical="center"/>
    </xf>
    <xf numFmtId="0" fontId="60" fillId="39" borderId="47" xfId="0" applyFont="1" applyFill="1" applyBorder="1" applyAlignment="1">
      <alignment horizontal="center" vertical="center"/>
    </xf>
    <xf numFmtId="0" fontId="60" fillId="39" borderId="33" xfId="0" applyFont="1" applyFill="1" applyBorder="1" applyAlignment="1">
      <alignment horizontal="center" vertical="center"/>
    </xf>
    <xf numFmtId="0" fontId="60" fillId="39" borderId="46" xfId="0" applyFont="1" applyFill="1" applyBorder="1" applyAlignment="1">
      <alignment horizontal="center" vertical="center"/>
    </xf>
    <xf numFmtId="0" fontId="60" fillId="39" borderId="19" xfId="0" applyFont="1" applyFill="1" applyBorder="1" applyAlignment="1">
      <alignment horizontal="center" vertical="center" wrapText="1"/>
    </xf>
    <xf numFmtId="182" fontId="63" fillId="37" borderId="41" xfId="0" applyNumberFormat="1" applyFont="1" applyFill="1" applyBorder="1" applyAlignment="1">
      <alignment horizontal="center" vertical="center"/>
    </xf>
    <xf numFmtId="182" fontId="63" fillId="37" borderId="56" xfId="0" applyNumberFormat="1" applyFont="1" applyFill="1" applyBorder="1" applyAlignment="1">
      <alignment horizontal="center" vertical="center"/>
    </xf>
    <xf numFmtId="182" fontId="63" fillId="34" borderId="41" xfId="0" applyNumberFormat="1" applyFont="1" applyFill="1" applyBorder="1" applyAlignment="1">
      <alignment horizontal="center" vertical="center"/>
    </xf>
    <xf numFmtId="182" fontId="63" fillId="34" borderId="37" xfId="0" applyNumberFormat="1" applyFont="1" applyFill="1" applyBorder="1" applyAlignment="1">
      <alignment horizontal="center" vertical="center"/>
    </xf>
    <xf numFmtId="0" fontId="62" fillId="34" borderId="57" xfId="0" applyFont="1" applyFill="1" applyBorder="1" applyAlignment="1">
      <alignment horizontal="center" vertical="center"/>
    </xf>
    <xf numFmtId="0" fontId="62" fillId="34" borderId="36" xfId="0" applyFont="1" applyFill="1" applyBorder="1" applyAlignment="1">
      <alignment horizontal="center" vertical="center"/>
    </xf>
    <xf numFmtId="0" fontId="62" fillId="34" borderId="58" xfId="0" applyFont="1" applyFill="1" applyBorder="1" applyAlignment="1">
      <alignment horizontal="center" vertical="center"/>
    </xf>
    <xf numFmtId="0" fontId="62" fillId="34" borderId="59" xfId="0" applyFont="1" applyFill="1" applyBorder="1" applyAlignment="1">
      <alignment horizontal="center" vertical="center"/>
    </xf>
    <xf numFmtId="0" fontId="62" fillId="34" borderId="6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182" fontId="63" fillId="35" borderId="41" xfId="0" applyNumberFormat="1" applyFont="1" applyFill="1" applyBorder="1" applyAlignment="1">
      <alignment horizontal="center" vertical="center"/>
    </xf>
    <xf numFmtId="182" fontId="63" fillId="35" borderId="56" xfId="0" applyNumberFormat="1" applyFont="1" applyFill="1" applyBorder="1" applyAlignment="1">
      <alignment horizontal="center" vertical="center"/>
    </xf>
    <xf numFmtId="182" fontId="63" fillId="37" borderId="15" xfId="0" applyNumberFormat="1" applyFont="1" applyFill="1" applyBorder="1" applyAlignment="1">
      <alignment horizontal="center" vertical="center"/>
    </xf>
    <xf numFmtId="182" fontId="9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184" fontId="9" fillId="0" borderId="41" xfId="0" applyNumberFormat="1" applyFont="1" applyBorder="1" applyAlignment="1">
      <alignment horizontal="center" vertical="center"/>
    </xf>
    <xf numFmtId="184" fontId="9" fillId="0" borderId="37" xfId="0" applyNumberFormat="1" applyFont="1" applyBorder="1" applyAlignment="1">
      <alignment horizontal="center" vertical="center"/>
    </xf>
    <xf numFmtId="0" fontId="10" fillId="0" borderId="60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182" fontId="9" fillId="0" borderId="44" xfId="0" applyNumberFormat="1" applyFont="1" applyBorder="1" applyAlignment="1">
      <alignment horizontal="center" vertical="center"/>
    </xf>
    <xf numFmtId="182" fontId="9" fillId="0" borderId="62" xfId="0" applyNumberFormat="1" applyFont="1" applyBorder="1" applyAlignment="1">
      <alignment horizontal="center" vertical="center"/>
    </xf>
    <xf numFmtId="182" fontId="63" fillId="34" borderId="56" xfId="0" applyNumberFormat="1" applyFont="1" applyFill="1" applyBorder="1" applyAlignment="1">
      <alignment horizontal="center" vertical="center"/>
    </xf>
    <xf numFmtId="182" fontId="63" fillId="34" borderId="35" xfId="0" applyNumberFormat="1" applyFont="1" applyFill="1" applyBorder="1" applyAlignment="1">
      <alignment horizontal="center" vertical="center"/>
    </xf>
    <xf numFmtId="182" fontId="63" fillId="34" borderId="63" xfId="0" applyNumberFormat="1" applyFont="1" applyFill="1" applyBorder="1" applyAlignment="1">
      <alignment horizontal="center" vertical="center"/>
    </xf>
    <xf numFmtId="182" fontId="63" fillId="34" borderId="36" xfId="0" applyNumberFormat="1" applyFont="1" applyFill="1" applyBorder="1" applyAlignment="1">
      <alignment horizontal="center" vertical="center"/>
    </xf>
    <xf numFmtId="182" fontId="63" fillId="35" borderId="35" xfId="0" applyNumberFormat="1" applyFont="1" applyFill="1" applyBorder="1" applyAlignment="1">
      <alignment horizontal="center" vertical="center"/>
    </xf>
    <xf numFmtId="182" fontId="63" fillId="35" borderId="63" xfId="0" applyNumberFormat="1" applyFont="1" applyFill="1" applyBorder="1" applyAlignment="1">
      <alignment horizontal="center" vertical="center"/>
    </xf>
    <xf numFmtId="182" fontId="63" fillId="35" borderId="36" xfId="0" applyNumberFormat="1" applyFont="1" applyFill="1" applyBorder="1" applyAlignment="1">
      <alignment horizontal="center" vertical="center"/>
    </xf>
    <xf numFmtId="182" fontId="63" fillId="37" borderId="35" xfId="0" applyNumberFormat="1" applyFont="1" applyFill="1" applyBorder="1" applyAlignment="1">
      <alignment horizontal="center" vertical="center"/>
    </xf>
    <xf numFmtId="182" fontId="63" fillId="37" borderId="63" xfId="0" applyNumberFormat="1" applyFont="1" applyFill="1" applyBorder="1" applyAlignment="1">
      <alignment horizontal="center" vertical="center"/>
    </xf>
    <xf numFmtId="182" fontId="63" fillId="34" borderId="21" xfId="0" applyNumberFormat="1" applyFont="1" applyFill="1" applyBorder="1" applyAlignment="1">
      <alignment horizontal="center" vertical="center"/>
    </xf>
    <xf numFmtId="182" fontId="63" fillId="34" borderId="25" xfId="0" applyNumberFormat="1" applyFont="1" applyFill="1" applyBorder="1" applyAlignment="1">
      <alignment horizontal="center" vertical="center"/>
    </xf>
    <xf numFmtId="182" fontId="63" fillId="35" borderId="21" xfId="0" applyNumberFormat="1" applyFont="1" applyFill="1" applyBorder="1" applyAlignment="1">
      <alignment horizontal="center" vertical="center"/>
    </xf>
    <xf numFmtId="182" fontId="63" fillId="35" borderId="25" xfId="0" applyNumberFormat="1" applyFont="1" applyFill="1" applyBorder="1" applyAlignment="1">
      <alignment horizontal="center" vertical="center"/>
    </xf>
    <xf numFmtId="182" fontId="63" fillId="37" borderId="21" xfId="0" applyNumberFormat="1" applyFont="1" applyFill="1" applyBorder="1" applyAlignment="1">
      <alignment horizontal="center" vertical="center"/>
    </xf>
    <xf numFmtId="182" fontId="63" fillId="37" borderId="24" xfId="0" applyNumberFormat="1" applyFont="1" applyFill="1" applyBorder="1" applyAlignment="1">
      <alignment horizontal="center" vertical="center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7"/>
  <sheetViews>
    <sheetView rightToLeft="1" tabSelected="1" workbookViewId="0" topLeftCell="A1">
      <pane ySplit="5" topLeftCell="A27" activePane="bottomLeft" state="frozen"/>
      <selection pane="topLeft" activeCell="A1" sqref="A1"/>
      <selection pane="bottomLeft" activeCell="H28" sqref="H28"/>
    </sheetView>
  </sheetViews>
  <sheetFormatPr defaultColWidth="9.140625" defaultRowHeight="12.75"/>
  <cols>
    <col min="1" max="1" width="52.140625" style="0" customWidth="1"/>
    <col min="2" max="2" width="5.8515625" style="0" customWidth="1"/>
    <col min="3" max="3" width="7.28125" style="0" customWidth="1"/>
    <col min="4" max="4" width="8.00390625" style="7" customWidth="1"/>
    <col min="5" max="6" width="7.8515625" style="7" customWidth="1"/>
    <col min="7" max="7" width="8.421875" style="7" customWidth="1"/>
    <col min="8" max="9" width="10.00390625" style="5" customWidth="1"/>
    <col min="10" max="10" width="11.421875" style="6" customWidth="1"/>
    <col min="11" max="12" width="11.140625" style="6" customWidth="1"/>
    <col min="13" max="13" width="10.8515625" style="6" customWidth="1"/>
    <col min="14" max="14" width="11.8515625" style="6" customWidth="1"/>
    <col min="15" max="15" width="9.7109375" style="6" customWidth="1"/>
    <col min="16" max="16" width="9.57421875" style="6" customWidth="1"/>
    <col min="17" max="17" width="11.00390625" style="5" customWidth="1"/>
    <col min="18" max="18" width="9.00390625" style="6" customWidth="1"/>
    <col min="19" max="19" width="9.00390625" style="0" customWidth="1"/>
    <col min="20" max="20" width="11.28125" style="135" customWidth="1"/>
    <col min="21" max="21" width="9.8515625" style="0" customWidth="1"/>
    <col min="22" max="22" width="10.57421875" style="0" customWidth="1"/>
    <col min="23" max="23" width="9.28125" style="0" customWidth="1"/>
    <col min="24" max="24" width="9.00390625" style="0" bestFit="1" customWidth="1"/>
    <col min="25" max="25" width="10.140625" style="0" customWidth="1"/>
    <col min="26" max="26" width="7.8515625" style="0" customWidth="1"/>
    <col min="27" max="27" width="10.00390625" style="0" customWidth="1"/>
    <col min="28" max="28" width="6.421875" style="0" customWidth="1"/>
    <col min="29" max="29" width="10.140625" style="0" customWidth="1"/>
    <col min="30" max="30" width="6.421875" style="0" customWidth="1"/>
  </cols>
  <sheetData>
    <row r="1" spans="1:30" ht="15.75" customHeight="1" thickBot="1">
      <c r="A1" s="186">
        <v>0</v>
      </c>
      <c r="B1" s="222" t="s">
        <v>99</v>
      </c>
      <c r="C1" s="222"/>
      <c r="D1" s="222"/>
      <c r="E1" s="222"/>
      <c r="F1" s="222"/>
      <c r="G1" s="222"/>
      <c r="H1" s="222"/>
      <c r="I1" s="222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7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3.5" customHeight="1" thickBot="1">
      <c r="A2" s="187"/>
      <c r="B2" s="216" t="s">
        <v>32</v>
      </c>
      <c r="C2" s="217"/>
      <c r="D2" s="217"/>
      <c r="E2" s="217"/>
      <c r="F2" s="217"/>
      <c r="G2" s="217"/>
      <c r="H2" s="198"/>
      <c r="I2" s="218"/>
      <c r="J2" s="219" t="s">
        <v>21</v>
      </c>
      <c r="K2" s="220"/>
      <c r="L2" s="220"/>
      <c r="M2" s="220"/>
      <c r="N2" s="220"/>
      <c r="O2" s="220"/>
      <c r="P2" s="220"/>
      <c r="Q2" s="220"/>
      <c r="R2" s="220"/>
      <c r="S2" s="220"/>
      <c r="T2" s="221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3.5" customHeight="1" thickBot="1">
      <c r="A3" s="188" t="s">
        <v>22</v>
      </c>
      <c r="B3" s="210" t="s">
        <v>16</v>
      </c>
      <c r="C3" s="208" t="s">
        <v>34</v>
      </c>
      <c r="D3" s="203" t="s">
        <v>4</v>
      </c>
      <c r="E3" s="203"/>
      <c r="F3" s="204"/>
      <c r="G3" s="205"/>
      <c r="H3" s="212" t="s">
        <v>2</v>
      </c>
      <c r="I3" s="214" t="s">
        <v>1</v>
      </c>
      <c r="J3" s="201" t="s">
        <v>4</v>
      </c>
      <c r="K3" s="201"/>
      <c r="L3" s="201"/>
      <c r="M3" s="201"/>
      <c r="N3" s="201"/>
      <c r="O3" s="201"/>
      <c r="P3" s="202"/>
      <c r="Q3" s="64" t="s">
        <v>2</v>
      </c>
      <c r="R3" s="65" t="s">
        <v>1</v>
      </c>
      <c r="S3" s="120" t="s">
        <v>41</v>
      </c>
      <c r="T3" s="129" t="s">
        <v>71</v>
      </c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 customHeight="1" thickBot="1">
      <c r="A4" s="188" t="s">
        <v>23</v>
      </c>
      <c r="B4" s="211"/>
      <c r="C4" s="209"/>
      <c r="D4" s="66" t="s">
        <v>17</v>
      </c>
      <c r="E4" s="67" t="s">
        <v>37</v>
      </c>
      <c r="F4" s="165" t="s">
        <v>84</v>
      </c>
      <c r="G4" s="160" t="s">
        <v>43</v>
      </c>
      <c r="H4" s="213"/>
      <c r="I4" s="215"/>
      <c r="J4" s="68" t="s">
        <v>17</v>
      </c>
      <c r="K4" s="69" t="s">
        <v>18</v>
      </c>
      <c r="L4" s="70" t="s">
        <v>19</v>
      </c>
      <c r="M4" s="69" t="s">
        <v>39</v>
      </c>
      <c r="N4" s="69" t="s">
        <v>29</v>
      </c>
      <c r="O4" s="70" t="s">
        <v>77</v>
      </c>
      <c r="P4" s="71" t="s">
        <v>20</v>
      </c>
      <c r="Q4" s="72" t="s">
        <v>26</v>
      </c>
      <c r="R4" s="73" t="s">
        <v>26</v>
      </c>
      <c r="S4" s="73" t="s">
        <v>26</v>
      </c>
      <c r="T4" s="127" t="s">
        <v>26</v>
      </c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">
      <c r="A5" s="192" t="s">
        <v>87</v>
      </c>
      <c r="B5" s="40">
        <v>268</v>
      </c>
      <c r="C5" s="41">
        <v>2974</v>
      </c>
      <c r="D5" s="42">
        <v>1520</v>
      </c>
      <c r="E5" s="43">
        <v>0</v>
      </c>
      <c r="F5" s="166">
        <v>0</v>
      </c>
      <c r="G5" s="161">
        <v>0</v>
      </c>
      <c r="H5" s="106">
        <v>0.076</v>
      </c>
      <c r="I5" s="116">
        <v>0</v>
      </c>
      <c r="J5" s="113">
        <v>19607.17</v>
      </c>
      <c r="K5" s="45">
        <v>-55196.57</v>
      </c>
      <c r="L5" s="44">
        <v>31528.16</v>
      </c>
      <c r="M5" s="46">
        <v>89523</v>
      </c>
      <c r="N5" s="151">
        <v>1999.15</v>
      </c>
      <c r="O5" s="44">
        <v>10606</v>
      </c>
      <c r="P5" s="45">
        <v>2510.86</v>
      </c>
      <c r="Q5" s="48">
        <v>6814.675</v>
      </c>
      <c r="R5" s="47">
        <v>193.23</v>
      </c>
      <c r="S5" s="152">
        <v>0</v>
      </c>
      <c r="T5" s="128">
        <v>0</v>
      </c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">
      <c r="A6" s="189" t="s">
        <v>83</v>
      </c>
      <c r="B6" s="8">
        <f>B5+1</f>
        <v>269</v>
      </c>
      <c r="C6" s="9"/>
      <c r="D6" s="10"/>
      <c r="E6" s="20">
        <v>10128</v>
      </c>
      <c r="F6" s="167"/>
      <c r="G6" s="162"/>
      <c r="H6" s="34"/>
      <c r="I6" s="11"/>
      <c r="J6" s="35"/>
      <c r="K6" s="12"/>
      <c r="L6" s="13"/>
      <c r="M6" s="35"/>
      <c r="N6" s="13"/>
      <c r="O6" s="13"/>
      <c r="P6" s="12"/>
      <c r="Q6" s="11"/>
      <c r="R6" s="36"/>
      <c r="S6" s="121"/>
      <c r="T6" s="130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5">
      <c r="A7" s="189" t="s">
        <v>83</v>
      </c>
      <c r="B7" s="8">
        <f aca="true" t="shared" si="0" ref="B7:B14">B6+1</f>
        <v>270</v>
      </c>
      <c r="C7" s="9"/>
      <c r="D7" s="10"/>
      <c r="E7" s="20">
        <v>3065</v>
      </c>
      <c r="F7" s="167"/>
      <c r="G7" s="162"/>
      <c r="H7" s="34"/>
      <c r="I7" s="155"/>
      <c r="J7" s="35"/>
      <c r="K7" s="12"/>
      <c r="L7" s="13"/>
      <c r="M7" s="35"/>
      <c r="N7" s="13"/>
      <c r="O7" s="13"/>
      <c r="P7" s="12"/>
      <c r="Q7" s="11"/>
      <c r="R7" s="36"/>
      <c r="S7" s="121"/>
      <c r="T7" s="130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5">
      <c r="A8" s="189" t="s">
        <v>91</v>
      </c>
      <c r="B8" s="8">
        <f t="shared" si="0"/>
        <v>271</v>
      </c>
      <c r="C8" s="9"/>
      <c r="D8" s="10"/>
      <c r="E8" s="20"/>
      <c r="F8" s="167">
        <v>1859</v>
      </c>
      <c r="G8" s="162"/>
      <c r="H8" s="34"/>
      <c r="I8" s="11"/>
      <c r="J8" s="35"/>
      <c r="K8" s="12"/>
      <c r="L8" s="13"/>
      <c r="M8" s="35"/>
      <c r="N8" s="13"/>
      <c r="O8" s="13"/>
      <c r="P8" s="12"/>
      <c r="Q8" s="11"/>
      <c r="R8" s="36"/>
      <c r="S8" s="121"/>
      <c r="T8" s="130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5">
      <c r="A9" s="189" t="s">
        <v>95</v>
      </c>
      <c r="B9" s="8">
        <f t="shared" si="0"/>
        <v>272</v>
      </c>
      <c r="C9" s="9"/>
      <c r="D9" s="10">
        <v>200</v>
      </c>
      <c r="E9" s="20"/>
      <c r="F9" s="167"/>
      <c r="G9" s="162"/>
      <c r="H9" s="34"/>
      <c r="I9" s="11"/>
      <c r="J9" s="35"/>
      <c r="K9" s="12"/>
      <c r="L9" s="13"/>
      <c r="M9" s="35"/>
      <c r="N9" s="13"/>
      <c r="O9" s="13"/>
      <c r="P9" s="12"/>
      <c r="Q9" s="11"/>
      <c r="R9" s="36"/>
      <c r="S9" s="121"/>
      <c r="T9" s="130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5">
      <c r="A10" s="189" t="s">
        <v>96</v>
      </c>
      <c r="B10" s="8">
        <f t="shared" si="0"/>
        <v>273</v>
      </c>
      <c r="C10" s="9"/>
      <c r="D10" s="10"/>
      <c r="E10" s="20"/>
      <c r="F10" s="167"/>
      <c r="G10" s="162"/>
      <c r="H10" s="34">
        <v>458.18</v>
      </c>
      <c r="I10" s="11"/>
      <c r="J10" s="35"/>
      <c r="K10" s="12"/>
      <c r="L10" s="13"/>
      <c r="M10" s="35"/>
      <c r="N10" s="13"/>
      <c r="O10" s="13"/>
      <c r="P10" s="12"/>
      <c r="Q10" s="11"/>
      <c r="R10" s="36"/>
      <c r="S10" s="121"/>
      <c r="T10" s="130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5">
      <c r="A11" s="189"/>
      <c r="B11" s="8">
        <f t="shared" si="0"/>
        <v>274</v>
      </c>
      <c r="C11" s="9"/>
      <c r="D11" s="10"/>
      <c r="E11" s="20"/>
      <c r="F11" s="167"/>
      <c r="G11" s="162"/>
      <c r="H11" s="34"/>
      <c r="I11" s="11"/>
      <c r="J11" s="35"/>
      <c r="K11" s="12"/>
      <c r="L11" s="13"/>
      <c r="M11" s="35"/>
      <c r="N11" s="13"/>
      <c r="O11" s="13"/>
      <c r="P11" s="12"/>
      <c r="Q11" s="11"/>
      <c r="R11" s="36"/>
      <c r="S11" s="121"/>
      <c r="T11" s="130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5">
      <c r="A12" s="189"/>
      <c r="B12" s="8">
        <f t="shared" si="0"/>
        <v>275</v>
      </c>
      <c r="C12" s="9"/>
      <c r="D12" s="10"/>
      <c r="E12" s="20"/>
      <c r="F12" s="167"/>
      <c r="G12" s="162"/>
      <c r="H12" s="34"/>
      <c r="I12" s="11"/>
      <c r="J12" s="35"/>
      <c r="K12" s="12"/>
      <c r="L12" s="13"/>
      <c r="M12" s="35"/>
      <c r="N12" s="13"/>
      <c r="O12" s="13"/>
      <c r="P12" s="12"/>
      <c r="Q12" s="11"/>
      <c r="R12" s="36"/>
      <c r="S12" s="121"/>
      <c r="T12" s="130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5">
      <c r="A13" s="189"/>
      <c r="B13" s="8">
        <f t="shared" si="0"/>
        <v>276</v>
      </c>
      <c r="C13" s="9"/>
      <c r="D13" s="10"/>
      <c r="E13" s="20"/>
      <c r="F13" s="167"/>
      <c r="G13" s="162"/>
      <c r="H13" s="34"/>
      <c r="I13" s="11"/>
      <c r="J13" s="35"/>
      <c r="K13" s="12"/>
      <c r="L13" s="13"/>
      <c r="M13" s="35"/>
      <c r="N13" s="13"/>
      <c r="O13" s="13"/>
      <c r="P13" s="12"/>
      <c r="Q13" s="11"/>
      <c r="R13" s="36"/>
      <c r="S13" s="121"/>
      <c r="T13" s="130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5.75" thickBot="1">
      <c r="A14" s="189"/>
      <c r="B14" s="8">
        <f t="shared" si="0"/>
        <v>277</v>
      </c>
      <c r="C14" s="9"/>
      <c r="D14" s="10"/>
      <c r="E14" s="20"/>
      <c r="F14" s="167"/>
      <c r="G14" s="162"/>
      <c r="H14" s="34"/>
      <c r="I14" s="11"/>
      <c r="J14" s="35"/>
      <c r="K14" s="12"/>
      <c r="L14" s="13"/>
      <c r="M14" s="35"/>
      <c r="N14" s="13"/>
      <c r="O14" s="13"/>
      <c r="P14" s="12"/>
      <c r="Q14" s="11"/>
      <c r="R14" s="36"/>
      <c r="S14" s="121"/>
      <c r="T14" s="130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5.75" thickBot="1">
      <c r="A15" s="198" t="s">
        <v>25</v>
      </c>
      <c r="B15" s="199"/>
      <c r="C15" s="74">
        <f aca="true" t="shared" si="1" ref="C15:T15">SUM(C5:C14)</f>
        <v>2974</v>
      </c>
      <c r="D15" s="74">
        <f t="shared" si="1"/>
        <v>1720</v>
      </c>
      <c r="E15" s="157">
        <f t="shared" si="1"/>
        <v>13193</v>
      </c>
      <c r="F15" s="74">
        <f t="shared" si="1"/>
        <v>1859</v>
      </c>
      <c r="G15" s="163">
        <f t="shared" si="1"/>
        <v>0</v>
      </c>
      <c r="H15" s="74">
        <f t="shared" si="1"/>
        <v>458.25600000000003</v>
      </c>
      <c r="I15" s="74">
        <f t="shared" si="1"/>
        <v>0</v>
      </c>
      <c r="J15" s="74">
        <f t="shared" si="1"/>
        <v>19607.17</v>
      </c>
      <c r="K15" s="156">
        <f t="shared" si="1"/>
        <v>-55196.57</v>
      </c>
      <c r="L15" s="74">
        <f t="shared" si="1"/>
        <v>31528.16</v>
      </c>
      <c r="M15" s="74">
        <f t="shared" si="1"/>
        <v>89523</v>
      </c>
      <c r="N15" s="74">
        <f t="shared" si="1"/>
        <v>1999.15</v>
      </c>
      <c r="O15" s="74">
        <f t="shared" si="1"/>
        <v>10606</v>
      </c>
      <c r="P15" s="74">
        <f t="shared" si="1"/>
        <v>2510.86</v>
      </c>
      <c r="Q15" s="74">
        <f t="shared" si="1"/>
        <v>6814.675</v>
      </c>
      <c r="R15" s="74">
        <f t="shared" si="1"/>
        <v>193.23</v>
      </c>
      <c r="S15" s="74">
        <f t="shared" si="1"/>
        <v>0</v>
      </c>
      <c r="T15" s="74">
        <f t="shared" si="1"/>
        <v>0</v>
      </c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5.75" thickBot="1">
      <c r="A16" s="185"/>
      <c r="B16" s="52">
        <v>215</v>
      </c>
      <c r="C16" s="52"/>
      <c r="D16" s="53"/>
      <c r="E16" s="158"/>
      <c r="F16" s="168"/>
      <c r="G16" s="164"/>
      <c r="H16" s="54"/>
      <c r="I16" s="57"/>
      <c r="J16" s="112"/>
      <c r="K16" s="56"/>
      <c r="L16" s="55"/>
      <c r="M16" s="55"/>
      <c r="N16" s="55"/>
      <c r="O16" s="55"/>
      <c r="P16" s="56"/>
      <c r="Q16" s="57"/>
      <c r="R16" s="56"/>
      <c r="S16" s="125"/>
      <c r="T16" s="131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5">
      <c r="A17" s="190" t="s">
        <v>88</v>
      </c>
      <c r="B17" s="21">
        <f>B16+1</f>
        <v>216</v>
      </c>
      <c r="C17" s="107"/>
      <c r="D17" s="10">
        <v>413</v>
      </c>
      <c r="E17" s="159"/>
      <c r="F17" s="167"/>
      <c r="G17" s="162"/>
      <c r="H17" s="22"/>
      <c r="I17" s="25"/>
      <c r="J17" s="114"/>
      <c r="K17" s="24"/>
      <c r="L17" s="23"/>
      <c r="M17" s="23"/>
      <c r="N17" s="23"/>
      <c r="O17" s="23"/>
      <c r="P17" s="24"/>
      <c r="Q17" s="25"/>
      <c r="R17" s="24"/>
      <c r="S17" s="122"/>
      <c r="T17" s="132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">
      <c r="A18" s="190" t="s">
        <v>73</v>
      </c>
      <c r="B18" s="21">
        <f aca="true" t="shared" si="2" ref="B18:B28">B17+1</f>
        <v>217</v>
      </c>
      <c r="C18" s="107"/>
      <c r="D18" s="10"/>
      <c r="E18" s="159">
        <v>-13193</v>
      </c>
      <c r="F18" s="167"/>
      <c r="G18" s="162"/>
      <c r="H18" s="22"/>
      <c r="I18" s="25"/>
      <c r="J18" s="114"/>
      <c r="K18" s="24">
        <v>13193</v>
      </c>
      <c r="L18" s="23"/>
      <c r="M18" s="23"/>
      <c r="N18" s="23"/>
      <c r="O18" s="23"/>
      <c r="P18" s="24"/>
      <c r="Q18" s="25"/>
      <c r="R18" s="24"/>
      <c r="S18" s="122"/>
      <c r="T18" s="132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5">
      <c r="A19" s="190" t="s">
        <v>74</v>
      </c>
      <c r="B19" s="21">
        <f t="shared" si="2"/>
        <v>218</v>
      </c>
      <c r="C19" s="107"/>
      <c r="D19" s="10"/>
      <c r="E19" s="159"/>
      <c r="F19" s="167">
        <v>-1859</v>
      </c>
      <c r="G19" s="162"/>
      <c r="H19" s="22"/>
      <c r="I19" s="25"/>
      <c r="J19" s="114"/>
      <c r="K19" s="24"/>
      <c r="L19" s="23">
        <v>1859</v>
      </c>
      <c r="M19" s="23"/>
      <c r="N19" s="23"/>
      <c r="O19" s="23"/>
      <c r="P19" s="24"/>
      <c r="Q19" s="25"/>
      <c r="R19" s="24"/>
      <c r="S19" s="122"/>
      <c r="T19" s="132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5">
      <c r="A20" s="190" t="s">
        <v>75</v>
      </c>
      <c r="B20" s="21">
        <f t="shared" si="2"/>
        <v>219</v>
      </c>
      <c r="C20" s="107"/>
      <c r="D20" s="10"/>
      <c r="E20" s="159"/>
      <c r="F20" s="167"/>
      <c r="G20" s="162"/>
      <c r="H20" s="22">
        <v>-455</v>
      </c>
      <c r="I20" s="25"/>
      <c r="J20" s="114"/>
      <c r="K20" s="24"/>
      <c r="L20" s="23"/>
      <c r="M20" s="23"/>
      <c r="N20" s="23"/>
      <c r="O20" s="23"/>
      <c r="P20" s="24"/>
      <c r="Q20" s="25">
        <v>455</v>
      </c>
      <c r="R20" s="24"/>
      <c r="S20" s="122"/>
      <c r="T20" s="132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5">
      <c r="A21" s="190"/>
      <c r="B21" s="21">
        <f t="shared" si="2"/>
        <v>220</v>
      </c>
      <c r="C21" s="107"/>
      <c r="D21" s="10"/>
      <c r="E21" s="159"/>
      <c r="F21" s="167"/>
      <c r="G21" s="162"/>
      <c r="H21" s="22"/>
      <c r="I21" s="25"/>
      <c r="J21" s="114"/>
      <c r="K21" s="24"/>
      <c r="L21" s="23"/>
      <c r="M21" s="23"/>
      <c r="N21" s="23"/>
      <c r="O21" s="23"/>
      <c r="P21" s="24"/>
      <c r="Q21" s="25"/>
      <c r="R21" s="24"/>
      <c r="S21" s="122"/>
      <c r="T21" s="132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">
      <c r="A22" s="190"/>
      <c r="B22" s="21">
        <f t="shared" si="2"/>
        <v>221</v>
      </c>
      <c r="C22" s="107"/>
      <c r="D22" s="10"/>
      <c r="E22" s="159"/>
      <c r="F22" s="167"/>
      <c r="G22" s="162"/>
      <c r="H22" s="22"/>
      <c r="I22" s="25"/>
      <c r="J22" s="114"/>
      <c r="K22" s="24"/>
      <c r="L22" s="23"/>
      <c r="M22" s="23"/>
      <c r="N22" s="23"/>
      <c r="O22" s="23"/>
      <c r="P22" s="24"/>
      <c r="Q22" s="25"/>
      <c r="R22" s="24"/>
      <c r="S22" s="122"/>
      <c r="T22" s="13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">
      <c r="A23" s="190" t="s">
        <v>76</v>
      </c>
      <c r="B23" s="21">
        <f t="shared" si="2"/>
        <v>222</v>
      </c>
      <c r="C23" s="107"/>
      <c r="D23" s="10"/>
      <c r="E23" s="159"/>
      <c r="F23" s="167"/>
      <c r="G23" s="162"/>
      <c r="H23" s="22"/>
      <c r="I23" s="25"/>
      <c r="J23" s="114"/>
      <c r="K23" s="24"/>
      <c r="L23" s="23"/>
      <c r="M23" s="23"/>
      <c r="N23" s="23"/>
      <c r="O23" s="23"/>
      <c r="P23" s="24"/>
      <c r="Q23" s="25"/>
      <c r="R23" s="24"/>
      <c r="S23" s="122"/>
      <c r="T23" s="132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">
      <c r="A24" s="190" t="s">
        <v>73</v>
      </c>
      <c r="B24" s="21">
        <f t="shared" si="2"/>
        <v>223</v>
      </c>
      <c r="C24" s="107"/>
      <c r="D24" s="10"/>
      <c r="E24" s="159"/>
      <c r="F24" s="167"/>
      <c r="G24" s="162"/>
      <c r="H24" s="22"/>
      <c r="I24" s="25"/>
      <c r="J24" s="114"/>
      <c r="K24" s="24"/>
      <c r="L24" s="23"/>
      <c r="M24" s="23"/>
      <c r="N24" s="23"/>
      <c r="O24" s="23"/>
      <c r="P24" s="24"/>
      <c r="Q24" s="25"/>
      <c r="R24" s="24"/>
      <c r="S24" s="122"/>
      <c r="T24" s="132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">
      <c r="A25" s="190" t="s">
        <v>74</v>
      </c>
      <c r="B25" s="21">
        <f t="shared" si="2"/>
        <v>224</v>
      </c>
      <c r="C25" s="107"/>
      <c r="D25" s="10"/>
      <c r="E25" s="159"/>
      <c r="F25" s="167"/>
      <c r="G25" s="162"/>
      <c r="H25" s="22"/>
      <c r="I25" s="25"/>
      <c r="J25" s="114"/>
      <c r="K25" s="24"/>
      <c r="L25" s="23"/>
      <c r="M25" s="23"/>
      <c r="N25" s="23"/>
      <c r="O25" s="23"/>
      <c r="P25" s="24"/>
      <c r="Q25" s="25"/>
      <c r="R25" s="24"/>
      <c r="S25" s="122"/>
      <c r="T25" s="132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5">
      <c r="A26" s="190" t="s">
        <v>75</v>
      </c>
      <c r="B26" s="21">
        <f t="shared" si="2"/>
        <v>225</v>
      </c>
      <c r="C26" s="107"/>
      <c r="D26" s="10"/>
      <c r="E26" s="159"/>
      <c r="F26" s="167"/>
      <c r="G26" s="162"/>
      <c r="H26" s="22"/>
      <c r="I26" s="25"/>
      <c r="J26" s="114"/>
      <c r="K26" s="24"/>
      <c r="L26" s="23"/>
      <c r="M26" s="23"/>
      <c r="N26" s="23"/>
      <c r="O26" s="23"/>
      <c r="P26" s="24"/>
      <c r="Q26" s="25"/>
      <c r="R26" s="24"/>
      <c r="S26" s="122"/>
      <c r="T26" s="132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5">
      <c r="A27" s="190" t="s">
        <v>88</v>
      </c>
      <c r="B27" s="21">
        <f t="shared" si="2"/>
        <v>226</v>
      </c>
      <c r="C27" s="107"/>
      <c r="D27" s="10"/>
      <c r="E27" s="159"/>
      <c r="F27" s="167"/>
      <c r="G27" s="162"/>
      <c r="H27" s="22"/>
      <c r="I27" s="25"/>
      <c r="J27" s="114"/>
      <c r="K27" s="24"/>
      <c r="L27" s="23"/>
      <c r="M27" s="23"/>
      <c r="N27" s="23"/>
      <c r="O27" s="23"/>
      <c r="P27" s="24"/>
      <c r="Q27" s="25"/>
      <c r="R27" s="24"/>
      <c r="S27" s="193"/>
      <c r="T27" s="132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5">
      <c r="A28" s="190"/>
      <c r="B28" s="21">
        <f t="shared" si="2"/>
        <v>227</v>
      </c>
      <c r="C28" s="107"/>
      <c r="D28" s="10"/>
      <c r="E28" s="159"/>
      <c r="F28" s="167"/>
      <c r="G28" s="162"/>
      <c r="H28" s="22"/>
      <c r="I28" s="25"/>
      <c r="J28" s="114"/>
      <c r="K28" s="24"/>
      <c r="L28" s="23"/>
      <c r="M28" s="23"/>
      <c r="N28" s="23"/>
      <c r="O28" s="23"/>
      <c r="P28" s="24"/>
      <c r="Q28" s="25"/>
      <c r="R28" s="24"/>
      <c r="S28" s="122"/>
      <c r="T28" s="132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5.75" thickBot="1">
      <c r="A29" s="206" t="s">
        <v>38</v>
      </c>
      <c r="B29" s="207"/>
      <c r="C29" s="108">
        <f aca="true" t="shared" si="3" ref="C29:T29">SUM(C16:C28)</f>
        <v>0</v>
      </c>
      <c r="D29" s="49">
        <f t="shared" si="3"/>
        <v>413</v>
      </c>
      <c r="E29" s="51">
        <f t="shared" si="3"/>
        <v>-13193</v>
      </c>
      <c r="F29" s="49">
        <f t="shared" si="3"/>
        <v>-1859</v>
      </c>
      <c r="G29" s="111">
        <f t="shared" si="3"/>
        <v>0</v>
      </c>
      <c r="H29" s="51">
        <f t="shared" si="3"/>
        <v>-455</v>
      </c>
      <c r="I29" s="51">
        <f t="shared" si="3"/>
        <v>0</v>
      </c>
      <c r="J29" s="111">
        <f t="shared" si="3"/>
        <v>0</v>
      </c>
      <c r="K29" s="49">
        <f t="shared" si="3"/>
        <v>13193</v>
      </c>
      <c r="L29" s="49">
        <f t="shared" si="3"/>
        <v>1859</v>
      </c>
      <c r="M29" s="50">
        <f t="shared" si="3"/>
        <v>0</v>
      </c>
      <c r="N29" s="49">
        <f t="shared" si="3"/>
        <v>0</v>
      </c>
      <c r="O29" s="49">
        <f t="shared" si="3"/>
        <v>0</v>
      </c>
      <c r="P29" s="49">
        <f t="shared" si="3"/>
        <v>0</v>
      </c>
      <c r="Q29" s="49">
        <f t="shared" si="3"/>
        <v>455</v>
      </c>
      <c r="R29" s="51">
        <f t="shared" si="3"/>
        <v>0</v>
      </c>
      <c r="S29" s="123">
        <f t="shared" si="3"/>
        <v>0</v>
      </c>
      <c r="T29" s="133">
        <f t="shared" si="3"/>
        <v>0</v>
      </c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5.75" thickBot="1">
      <c r="A30" s="191" t="s">
        <v>24</v>
      </c>
      <c r="B30" s="26">
        <v>162</v>
      </c>
      <c r="C30" s="27"/>
      <c r="D30" s="28"/>
      <c r="E30" s="28"/>
      <c r="F30" s="169"/>
      <c r="G30" s="29"/>
      <c r="H30" s="109"/>
      <c r="I30" s="30"/>
      <c r="J30" s="31"/>
      <c r="K30" s="32"/>
      <c r="L30" s="32"/>
      <c r="M30" s="32"/>
      <c r="N30" s="32"/>
      <c r="O30" s="32"/>
      <c r="P30" s="31"/>
      <c r="Q30" s="30"/>
      <c r="R30" s="38"/>
      <c r="S30" s="124"/>
      <c r="T30" s="134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5">
      <c r="A31" s="190" t="s">
        <v>97</v>
      </c>
      <c r="B31" s="33">
        <f>B30+1</f>
        <v>163</v>
      </c>
      <c r="C31" s="9"/>
      <c r="D31" s="14"/>
      <c r="E31" s="14"/>
      <c r="F31" s="15"/>
      <c r="G31" s="16"/>
      <c r="H31" s="110"/>
      <c r="I31" s="17"/>
      <c r="J31" s="18">
        <v>3000</v>
      </c>
      <c r="K31" s="19"/>
      <c r="L31" s="19"/>
      <c r="M31" s="19"/>
      <c r="N31" s="19"/>
      <c r="O31" s="19"/>
      <c r="P31" s="18"/>
      <c r="Q31" s="17"/>
      <c r="R31" s="37"/>
      <c r="S31" s="121"/>
      <c r="T31" s="130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5">
      <c r="A32" s="190" t="s">
        <v>98</v>
      </c>
      <c r="B32" s="33">
        <f aca="true" t="shared" si="4" ref="B32:B39">B31+1</f>
        <v>164</v>
      </c>
      <c r="C32" s="9">
        <v>300</v>
      </c>
      <c r="D32" s="14"/>
      <c r="E32" s="14"/>
      <c r="F32" s="15"/>
      <c r="G32" s="16"/>
      <c r="H32" s="110"/>
      <c r="I32" s="17"/>
      <c r="J32" s="18"/>
      <c r="K32" s="19"/>
      <c r="L32" s="19"/>
      <c r="M32" s="19"/>
      <c r="N32" s="19"/>
      <c r="O32" s="19"/>
      <c r="P32" s="18"/>
      <c r="Q32" s="17"/>
      <c r="R32" s="37"/>
      <c r="S32" s="121"/>
      <c r="T32" s="130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5">
      <c r="A33" s="190"/>
      <c r="B33" s="33">
        <f t="shared" si="4"/>
        <v>165</v>
      </c>
      <c r="C33" s="9"/>
      <c r="D33" s="14"/>
      <c r="E33" s="14"/>
      <c r="F33" s="15"/>
      <c r="G33" s="16"/>
      <c r="H33" s="110"/>
      <c r="I33" s="17"/>
      <c r="J33" s="18"/>
      <c r="K33" s="19"/>
      <c r="L33" s="19"/>
      <c r="M33" s="19"/>
      <c r="N33" s="19"/>
      <c r="O33" s="19"/>
      <c r="P33" s="18"/>
      <c r="Q33" s="17"/>
      <c r="R33" s="37"/>
      <c r="S33" s="121"/>
      <c r="T33" s="130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5">
      <c r="A34" s="190"/>
      <c r="B34" s="33">
        <f t="shared" si="4"/>
        <v>166</v>
      </c>
      <c r="C34" s="9"/>
      <c r="D34" s="14"/>
      <c r="E34" s="14"/>
      <c r="F34" s="15"/>
      <c r="G34" s="16"/>
      <c r="H34" s="110"/>
      <c r="I34" s="17"/>
      <c r="J34" s="18"/>
      <c r="K34" s="19"/>
      <c r="L34" s="19"/>
      <c r="M34" s="19"/>
      <c r="N34" s="19"/>
      <c r="O34" s="19"/>
      <c r="P34" s="18"/>
      <c r="Q34" s="17"/>
      <c r="R34" s="37"/>
      <c r="S34" s="121"/>
      <c r="T34" s="130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5">
      <c r="A35" s="190"/>
      <c r="B35" s="33">
        <f t="shared" si="4"/>
        <v>167</v>
      </c>
      <c r="C35" s="9"/>
      <c r="D35" s="14"/>
      <c r="E35" s="14"/>
      <c r="F35" s="15"/>
      <c r="G35" s="16"/>
      <c r="H35" s="110"/>
      <c r="I35" s="17"/>
      <c r="J35" s="18"/>
      <c r="K35" s="19"/>
      <c r="L35" s="19"/>
      <c r="M35" s="19"/>
      <c r="N35" s="19"/>
      <c r="O35" s="19"/>
      <c r="P35" s="18"/>
      <c r="Q35" s="17"/>
      <c r="R35" s="37"/>
      <c r="S35" s="121"/>
      <c r="T35" s="130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5">
      <c r="A36" s="190"/>
      <c r="B36" s="33">
        <f t="shared" si="4"/>
        <v>168</v>
      </c>
      <c r="C36" s="9"/>
      <c r="D36" s="14"/>
      <c r="E36" s="14"/>
      <c r="F36" s="15"/>
      <c r="G36" s="16"/>
      <c r="H36" s="110"/>
      <c r="I36" s="17"/>
      <c r="J36" s="18"/>
      <c r="K36" s="19"/>
      <c r="L36" s="19"/>
      <c r="M36" s="19"/>
      <c r="N36" s="19"/>
      <c r="O36" s="19"/>
      <c r="P36" s="18"/>
      <c r="Q36" s="17"/>
      <c r="R36" s="37"/>
      <c r="S36" s="121"/>
      <c r="T36" s="130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5">
      <c r="A37" s="190"/>
      <c r="B37" s="33">
        <f t="shared" si="4"/>
        <v>169</v>
      </c>
      <c r="C37" s="9"/>
      <c r="D37" s="14"/>
      <c r="E37" s="14"/>
      <c r="F37" s="15"/>
      <c r="G37" s="16"/>
      <c r="H37" s="110"/>
      <c r="I37" s="17"/>
      <c r="J37" s="18"/>
      <c r="K37" s="19"/>
      <c r="L37" s="19"/>
      <c r="M37" s="19"/>
      <c r="N37" s="19"/>
      <c r="O37" s="19"/>
      <c r="P37" s="18"/>
      <c r="Q37" s="17"/>
      <c r="R37" s="37"/>
      <c r="S37" s="121"/>
      <c r="T37" s="130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5">
      <c r="A38" s="190"/>
      <c r="B38" s="33">
        <f t="shared" si="4"/>
        <v>170</v>
      </c>
      <c r="C38" s="9"/>
      <c r="D38" s="14"/>
      <c r="E38" s="14"/>
      <c r="F38" s="15"/>
      <c r="G38" s="16"/>
      <c r="H38" s="110"/>
      <c r="I38" s="17"/>
      <c r="J38" s="18"/>
      <c r="K38" s="19"/>
      <c r="L38" s="19"/>
      <c r="M38" s="19"/>
      <c r="N38" s="19"/>
      <c r="O38" s="19"/>
      <c r="P38" s="18"/>
      <c r="Q38" s="17"/>
      <c r="R38" s="37"/>
      <c r="S38" s="121"/>
      <c r="T38" s="130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5.75" thickBot="1">
      <c r="A39" s="190"/>
      <c r="B39" s="33">
        <f t="shared" si="4"/>
        <v>171</v>
      </c>
      <c r="C39" s="9"/>
      <c r="D39" s="14"/>
      <c r="E39" s="14"/>
      <c r="F39" s="15"/>
      <c r="G39" s="16"/>
      <c r="H39" s="110"/>
      <c r="I39" s="17"/>
      <c r="J39" s="18"/>
      <c r="K39" s="19"/>
      <c r="L39" s="19"/>
      <c r="M39" s="19"/>
      <c r="N39" s="19"/>
      <c r="O39" s="19"/>
      <c r="P39" s="18"/>
      <c r="Q39" s="17"/>
      <c r="R39" s="37"/>
      <c r="S39" s="121"/>
      <c r="T39" s="130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20" ht="15.75" thickBot="1">
      <c r="A40" s="197" t="s">
        <v>27</v>
      </c>
      <c r="B40" s="197"/>
      <c r="C40" s="170">
        <f aca="true" t="shared" si="5" ref="C40:T40">SUM(C30:C39)</f>
        <v>300</v>
      </c>
      <c r="D40" s="170">
        <f t="shared" si="5"/>
        <v>0</v>
      </c>
      <c r="E40" s="171">
        <f t="shared" si="5"/>
        <v>0</v>
      </c>
      <c r="F40" s="171">
        <f t="shared" si="5"/>
        <v>0</v>
      </c>
      <c r="G40" s="172">
        <f t="shared" si="5"/>
        <v>0</v>
      </c>
      <c r="H40" s="171">
        <f t="shared" si="5"/>
        <v>0</v>
      </c>
      <c r="I40" s="171">
        <f t="shared" si="5"/>
        <v>0</v>
      </c>
      <c r="J40" s="172">
        <f t="shared" si="5"/>
        <v>3000</v>
      </c>
      <c r="K40" s="170">
        <f t="shared" si="5"/>
        <v>0</v>
      </c>
      <c r="L40" s="170">
        <f t="shared" si="5"/>
        <v>0</v>
      </c>
      <c r="M40" s="173">
        <f t="shared" si="5"/>
        <v>0</v>
      </c>
      <c r="N40" s="170">
        <f t="shared" si="5"/>
        <v>0</v>
      </c>
      <c r="O40" s="170">
        <f t="shared" si="5"/>
        <v>0</v>
      </c>
      <c r="P40" s="170">
        <f t="shared" si="5"/>
        <v>0</v>
      </c>
      <c r="Q40" s="170">
        <f t="shared" si="5"/>
        <v>0</v>
      </c>
      <c r="R40" s="171">
        <f t="shared" si="5"/>
        <v>0</v>
      </c>
      <c r="S40" s="126">
        <f t="shared" si="5"/>
        <v>0</v>
      </c>
      <c r="T40" s="174">
        <f t="shared" si="5"/>
        <v>0</v>
      </c>
    </row>
    <row r="41" spans="1:20" ht="15.75" thickBot="1">
      <c r="A41" s="200" t="s">
        <v>28</v>
      </c>
      <c r="B41" s="200"/>
      <c r="C41" s="53">
        <f aca="true" t="shared" si="6" ref="C41:T41">C15+C29-C40</f>
        <v>2674</v>
      </c>
      <c r="D41" s="53">
        <f t="shared" si="6"/>
        <v>2133</v>
      </c>
      <c r="E41" s="158">
        <f t="shared" si="6"/>
        <v>0</v>
      </c>
      <c r="F41" s="53">
        <f t="shared" si="6"/>
        <v>0</v>
      </c>
      <c r="G41" s="164">
        <f t="shared" si="6"/>
        <v>0</v>
      </c>
      <c r="H41" s="57">
        <f t="shared" si="6"/>
        <v>3.2560000000000286</v>
      </c>
      <c r="I41" s="55">
        <f t="shared" si="6"/>
        <v>0</v>
      </c>
      <c r="J41" s="55">
        <f t="shared" si="6"/>
        <v>16607.17</v>
      </c>
      <c r="K41" s="55">
        <f t="shared" si="6"/>
        <v>-42003.57</v>
      </c>
      <c r="L41" s="55">
        <f t="shared" si="6"/>
        <v>33387.16</v>
      </c>
      <c r="M41" s="55">
        <f t="shared" si="6"/>
        <v>89523</v>
      </c>
      <c r="N41" s="55">
        <f t="shared" si="6"/>
        <v>1999.15</v>
      </c>
      <c r="O41" s="55">
        <f t="shared" si="6"/>
        <v>10606</v>
      </c>
      <c r="P41" s="55">
        <f t="shared" si="6"/>
        <v>2510.86</v>
      </c>
      <c r="Q41" s="57">
        <f t="shared" si="6"/>
        <v>7269.675</v>
      </c>
      <c r="R41" s="55">
        <f t="shared" si="6"/>
        <v>193.23</v>
      </c>
      <c r="S41" s="55">
        <f t="shared" si="6"/>
        <v>0</v>
      </c>
      <c r="T41" s="55">
        <f t="shared" si="6"/>
        <v>0</v>
      </c>
    </row>
    <row r="42" ht="12.75"/>
    <row r="43" ht="12.75"/>
    <row r="44" spans="1:18" ht="24.75">
      <c r="A44" s="4"/>
      <c r="P44" s="196" t="s">
        <v>31</v>
      </c>
      <c r="Q44" s="196"/>
      <c r="R44" s="196"/>
    </row>
    <row r="45" spans="1:18" ht="24.75">
      <c r="A45" s="4" t="s">
        <v>33</v>
      </c>
      <c r="P45" s="196" t="s">
        <v>30</v>
      </c>
      <c r="Q45" s="196"/>
      <c r="R45" s="196"/>
    </row>
    <row r="46" ht="12.75"/>
    <row r="47" ht="12.75">
      <c r="B47" s="105"/>
    </row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217" ht="13.5">
      <c r="D217" s="7" t="s">
        <v>3</v>
      </c>
    </row>
  </sheetData>
  <sheetProtection/>
  <mergeCells count="15">
    <mergeCell ref="P44:R44"/>
    <mergeCell ref="I3:I4"/>
    <mergeCell ref="B2:I2"/>
    <mergeCell ref="J2:T2"/>
    <mergeCell ref="B1:I1"/>
    <mergeCell ref="P45:R45"/>
    <mergeCell ref="A40:B40"/>
    <mergeCell ref="A15:B15"/>
    <mergeCell ref="A41:B41"/>
    <mergeCell ref="J3:P3"/>
    <mergeCell ref="D3:G3"/>
    <mergeCell ref="A29:B29"/>
    <mergeCell ref="C3:C4"/>
    <mergeCell ref="B3:B4"/>
    <mergeCell ref="H3:H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6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3.140625" style="0" customWidth="1"/>
    <col min="7" max="7" width="10.7109375" style="0" bestFit="1" customWidth="1"/>
    <col min="9" max="9" width="21.140625" style="0" customWidth="1"/>
    <col min="10" max="10" width="18.57421875" style="0" customWidth="1"/>
    <col min="11" max="12" width="9.140625" style="0" customWidth="1"/>
  </cols>
  <sheetData>
    <row r="1" spans="1:10" ht="18.75">
      <c r="A1" s="138" t="s">
        <v>59</v>
      </c>
      <c r="B1" s="138" t="s">
        <v>35</v>
      </c>
      <c r="C1" s="139" t="s">
        <v>16</v>
      </c>
      <c r="E1" s="58" t="s">
        <v>61</v>
      </c>
      <c r="F1" s="118" t="s">
        <v>1</v>
      </c>
      <c r="G1" s="59" t="s">
        <v>63</v>
      </c>
      <c r="H1" s="59" t="s">
        <v>4</v>
      </c>
      <c r="I1" s="59" t="s">
        <v>0</v>
      </c>
      <c r="J1" s="60" t="s">
        <v>15</v>
      </c>
    </row>
    <row r="2" spans="1:10" ht="18.75">
      <c r="A2" s="140">
        <f>'التقرير اليومي'!D41</f>
        <v>2133</v>
      </c>
      <c r="B2" s="141" t="s">
        <v>45</v>
      </c>
      <c r="C2" s="142">
        <v>101001</v>
      </c>
      <c r="E2" s="63" t="s">
        <v>94</v>
      </c>
      <c r="F2" s="63"/>
      <c r="G2" s="115"/>
      <c r="H2" s="63">
        <v>-320</v>
      </c>
      <c r="I2" s="61" t="s">
        <v>93</v>
      </c>
      <c r="J2" s="61" t="s">
        <v>92</v>
      </c>
    </row>
    <row r="3" spans="1:10" ht="18.75">
      <c r="A3" s="143">
        <f>'التقرير اليومي'!H41</f>
        <v>3.2560000000000286</v>
      </c>
      <c r="B3" s="141" t="s">
        <v>44</v>
      </c>
      <c r="C3" s="142">
        <v>101002</v>
      </c>
      <c r="E3" s="63"/>
      <c r="F3" s="63"/>
      <c r="G3" s="115"/>
      <c r="H3" s="63">
        <v>2</v>
      </c>
      <c r="I3" s="61" t="s">
        <v>89</v>
      </c>
      <c r="J3" s="61" t="s">
        <v>90</v>
      </c>
    </row>
    <row r="4" spans="1:10" ht="18.75">
      <c r="A4" s="143">
        <f>'التقرير اليومي'!I41</f>
        <v>0</v>
      </c>
      <c r="B4" s="141" t="s">
        <v>70</v>
      </c>
      <c r="C4" s="142">
        <v>101003</v>
      </c>
      <c r="E4" s="63"/>
      <c r="F4" s="63"/>
      <c r="G4" s="115"/>
      <c r="H4" s="63"/>
      <c r="I4" s="61"/>
      <c r="J4" s="61"/>
    </row>
    <row r="5" spans="1:10" ht="18.75">
      <c r="A5" s="140">
        <f>'التقرير اليومي'!C41</f>
        <v>2674</v>
      </c>
      <c r="B5" s="141" t="s">
        <v>36</v>
      </c>
      <c r="C5" s="142">
        <v>101005</v>
      </c>
      <c r="E5" s="63"/>
      <c r="F5" s="63"/>
      <c r="G5" s="115"/>
      <c r="H5" s="63"/>
      <c r="I5" s="61"/>
      <c r="J5" s="61"/>
    </row>
    <row r="6" spans="1:10" ht="18.75">
      <c r="A6" s="140">
        <f>'التقرير اليومي'!E41</f>
        <v>0</v>
      </c>
      <c r="B6" s="141" t="s">
        <v>46</v>
      </c>
      <c r="C6" s="142">
        <v>101009</v>
      </c>
      <c r="E6" s="63"/>
      <c r="F6" s="63"/>
      <c r="G6" s="115"/>
      <c r="H6" s="63"/>
      <c r="I6" s="61"/>
      <c r="J6" s="61"/>
    </row>
    <row r="7" spans="1:10" ht="18.75">
      <c r="A7" s="140">
        <f>'التقرير اليومي'!F41</f>
        <v>0</v>
      </c>
      <c r="B7" s="141" t="s">
        <v>47</v>
      </c>
      <c r="C7" s="142">
        <v>101010</v>
      </c>
      <c r="D7" s="2"/>
      <c r="E7" s="63"/>
      <c r="F7" s="63"/>
      <c r="G7" s="115"/>
      <c r="H7" s="63"/>
      <c r="I7" s="61"/>
      <c r="J7" s="61"/>
    </row>
    <row r="8" spans="1:10" ht="18.75">
      <c r="A8" s="140">
        <f>'التقرير اليومي'!G41</f>
        <v>0</v>
      </c>
      <c r="B8" s="141" t="s">
        <v>48</v>
      </c>
      <c r="C8" s="142">
        <v>101011</v>
      </c>
      <c r="D8" s="2"/>
      <c r="E8" s="63"/>
      <c r="F8" s="63"/>
      <c r="G8" s="115"/>
      <c r="H8" s="63"/>
      <c r="I8" s="61"/>
      <c r="J8" s="61"/>
    </row>
    <row r="9" spans="1:10" ht="18.75">
      <c r="A9" s="143">
        <f>'التقرير اليومي'!J41</f>
        <v>16607.17</v>
      </c>
      <c r="B9" s="141" t="s">
        <v>49</v>
      </c>
      <c r="C9" s="142">
        <v>102001</v>
      </c>
      <c r="D9" s="2"/>
      <c r="E9" s="63"/>
      <c r="F9" s="63"/>
      <c r="G9" s="115"/>
      <c r="H9" s="63"/>
      <c r="I9" s="61"/>
      <c r="J9" s="61"/>
    </row>
    <row r="10" spans="1:10" ht="18.75">
      <c r="A10" s="143">
        <f>'التقرير اليومي'!Q41</f>
        <v>7269.675</v>
      </c>
      <c r="B10" s="141" t="s">
        <v>50</v>
      </c>
      <c r="C10" s="142">
        <v>102002</v>
      </c>
      <c r="D10" s="2"/>
      <c r="E10" s="62"/>
      <c r="F10" s="62"/>
      <c r="G10" s="62"/>
      <c r="H10" s="62">
        <f>SUM(H2:H9)</f>
        <v>-318</v>
      </c>
      <c r="I10" s="62"/>
      <c r="J10" s="62" t="s">
        <v>13</v>
      </c>
    </row>
    <row r="11" spans="1:9" ht="18.75">
      <c r="A11" s="143">
        <f>'التقرير اليومي'!R41</f>
        <v>193.23</v>
      </c>
      <c r="B11" s="141" t="s">
        <v>51</v>
      </c>
      <c r="C11" s="142">
        <v>102003</v>
      </c>
      <c r="D11" s="2"/>
      <c r="E11" s="39"/>
      <c r="F11" s="39"/>
      <c r="G11" s="39"/>
      <c r="H11" s="39"/>
      <c r="I11" s="2"/>
    </row>
    <row r="12" spans="1:9" ht="18.75">
      <c r="A12" s="143">
        <f>'التقرير اليومي'!S41</f>
        <v>0</v>
      </c>
      <c r="B12" s="141" t="s">
        <v>52</v>
      </c>
      <c r="C12" s="142">
        <v>102004</v>
      </c>
      <c r="D12" s="2"/>
      <c r="E12" s="39"/>
      <c r="F12" s="39"/>
      <c r="G12" s="39"/>
      <c r="H12" s="39"/>
      <c r="I12" s="2"/>
    </row>
    <row r="13" spans="1:9" ht="18.75">
      <c r="A13" s="143">
        <f>'التقرير اليومي'!L41</f>
        <v>33387.16</v>
      </c>
      <c r="B13" s="141" t="s">
        <v>53</v>
      </c>
      <c r="C13" s="142">
        <v>102023</v>
      </c>
      <c r="D13" s="2"/>
      <c r="E13" s="39"/>
      <c r="F13" s="39"/>
      <c r="G13" s="39"/>
      <c r="H13" s="39"/>
      <c r="I13" s="2"/>
    </row>
    <row r="14" spans="1:9" ht="18.75">
      <c r="A14" s="143">
        <f>'التقرير اليومي'!N41</f>
        <v>1999.15</v>
      </c>
      <c r="B14" s="141" t="s">
        <v>54</v>
      </c>
      <c r="C14" s="142">
        <v>102024</v>
      </c>
      <c r="D14" s="2"/>
      <c r="E14" s="39"/>
      <c r="F14" s="39"/>
      <c r="G14" s="39"/>
      <c r="H14" s="39"/>
      <c r="I14" s="2"/>
    </row>
    <row r="15" spans="1:9" ht="18.75">
      <c r="A15" s="143">
        <v>0</v>
      </c>
      <c r="B15" s="141" t="s">
        <v>55</v>
      </c>
      <c r="C15" s="142">
        <v>102025</v>
      </c>
      <c r="D15" s="2"/>
      <c r="E15" s="39"/>
      <c r="F15" s="39"/>
      <c r="G15" s="39"/>
      <c r="H15" s="39"/>
      <c r="I15" s="2"/>
    </row>
    <row r="16" spans="1:9" ht="18.75">
      <c r="A16" s="143">
        <f>'التقرير اليومي'!P41</f>
        <v>2510.86</v>
      </c>
      <c r="B16" s="141" t="s">
        <v>56</v>
      </c>
      <c r="C16" s="142">
        <v>102026</v>
      </c>
      <c r="D16" s="2"/>
      <c r="E16" s="39"/>
      <c r="F16" s="39"/>
      <c r="G16" s="39"/>
      <c r="H16" s="39"/>
      <c r="I16" s="2"/>
    </row>
    <row r="17" spans="1:9" ht="18.75">
      <c r="A17" s="143">
        <f>'التقرير اليومي'!K41</f>
        <v>-42003.57</v>
      </c>
      <c r="B17" s="141" t="s">
        <v>57</v>
      </c>
      <c r="C17" s="142">
        <v>102027</v>
      </c>
      <c r="D17" s="2"/>
      <c r="E17" s="39"/>
      <c r="F17" s="39"/>
      <c r="G17" s="39"/>
      <c r="H17" s="39"/>
      <c r="I17" s="2"/>
    </row>
    <row r="18" spans="1:3" ht="23.25" customHeight="1">
      <c r="A18" s="143">
        <f>'التقرير اليومي'!M41</f>
        <v>89523</v>
      </c>
      <c r="B18" s="141" t="s">
        <v>58</v>
      </c>
      <c r="C18" s="142">
        <v>102028</v>
      </c>
    </row>
    <row r="19" spans="1:3" ht="23.25" customHeight="1">
      <c r="A19" s="143">
        <f>'التقرير اليومي'!T41</f>
        <v>0</v>
      </c>
      <c r="B19" s="144" t="s">
        <v>72</v>
      </c>
      <c r="C19" s="145">
        <v>102029</v>
      </c>
    </row>
    <row r="20" spans="1:3" ht="23.25" customHeight="1">
      <c r="A20" s="143">
        <f>'التقرير اليومي'!O41</f>
        <v>10606</v>
      </c>
      <c r="B20" s="144" t="s">
        <v>78</v>
      </c>
      <c r="C20" s="145">
        <v>102030</v>
      </c>
    </row>
    <row r="21" spans="1:3" ht="23.25" customHeight="1">
      <c r="A21" s="146">
        <f>A2+A3*5.5+A5+A6+A7+A8+A9+A10*5.5+A11*4+A12*4.5+A13+A14+A15+A16+A17+A18+A4*4+A19*4.5+A20</f>
        <v>158210.8105</v>
      </c>
      <c r="B21" s="147" t="s">
        <v>60</v>
      </c>
      <c r="C21" s="14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H37" sqref="H37"/>
    </sheetView>
  </sheetViews>
  <sheetFormatPr defaultColWidth="9.140625" defaultRowHeight="12.75"/>
  <cols>
    <col min="4" max="4" width="8.7109375" style="0" customWidth="1"/>
    <col min="7" max="7" width="9.140625" style="0" customWidth="1"/>
    <col min="8" max="8" width="9.7109375" style="0" bestFit="1" customWidth="1"/>
    <col min="9" max="9" width="10.00390625" style="0" customWidth="1"/>
    <col min="10" max="12" width="9.140625" style="0" customWidth="1"/>
    <col min="13" max="13" width="11.00390625" style="0" customWidth="1"/>
    <col min="14" max="14" width="8.140625" style="0" customWidth="1"/>
    <col min="15" max="15" width="8.57421875" style="0" customWidth="1"/>
  </cols>
  <sheetData>
    <row r="1" spans="1:15" ht="15">
      <c r="A1" s="82" t="s">
        <v>10</v>
      </c>
      <c r="B1" s="83" t="s">
        <v>9</v>
      </c>
      <c r="C1" s="84" t="s">
        <v>12</v>
      </c>
      <c r="D1" s="249" t="s">
        <v>10</v>
      </c>
      <c r="E1" s="250"/>
      <c r="F1" s="251"/>
      <c r="G1" s="252" t="s">
        <v>64</v>
      </c>
      <c r="H1" s="253"/>
      <c r="I1" s="254"/>
      <c r="J1" s="255" t="s">
        <v>40</v>
      </c>
      <c r="K1" s="256"/>
      <c r="L1" s="256"/>
      <c r="M1" s="177" t="s">
        <v>5</v>
      </c>
      <c r="N1" s="178" t="s">
        <v>6</v>
      </c>
      <c r="O1" s="179" t="s">
        <v>7</v>
      </c>
    </row>
    <row r="2" spans="1:15" ht="15">
      <c r="A2" s="86">
        <v>3065</v>
      </c>
      <c r="B2" s="87">
        <v>10128</v>
      </c>
      <c r="C2" s="104"/>
      <c r="D2" s="88">
        <f>E2*F2</f>
        <v>2600</v>
      </c>
      <c r="E2" s="89">
        <v>13</v>
      </c>
      <c r="F2" s="90">
        <v>200</v>
      </c>
      <c r="G2" s="91">
        <f>H2*I2</f>
        <v>3600</v>
      </c>
      <c r="H2" s="89">
        <v>18</v>
      </c>
      <c r="I2" s="92">
        <v>200</v>
      </c>
      <c r="J2" s="93">
        <f>K2*L2</f>
        <v>200</v>
      </c>
      <c r="K2" s="89">
        <v>1</v>
      </c>
      <c r="L2" s="94">
        <v>200</v>
      </c>
      <c r="M2" s="150">
        <f>N2*O2</f>
        <v>6400</v>
      </c>
      <c r="N2" s="85">
        <f>K2+H2+E2</f>
        <v>32</v>
      </c>
      <c r="O2" s="180">
        <v>200</v>
      </c>
    </row>
    <row r="3" spans="1:15" ht="15">
      <c r="A3" s="86"/>
      <c r="B3" s="87"/>
      <c r="C3" s="104"/>
      <c r="D3" s="88">
        <f aca="true" t="shared" si="0" ref="D3:D9">E3*F3</f>
        <v>900</v>
      </c>
      <c r="E3" s="89">
        <v>9</v>
      </c>
      <c r="F3" s="90">
        <v>100</v>
      </c>
      <c r="G3" s="91">
        <f aca="true" t="shared" si="1" ref="G3:G9">H3*I3</f>
        <v>4300</v>
      </c>
      <c r="H3" s="89">
        <v>43</v>
      </c>
      <c r="I3" s="92">
        <v>100</v>
      </c>
      <c r="J3" s="93">
        <f aca="true" t="shared" si="2" ref="J3:J9">K3*L3</f>
        <v>300</v>
      </c>
      <c r="K3" s="89">
        <v>3</v>
      </c>
      <c r="L3" s="94">
        <v>100</v>
      </c>
      <c r="M3" s="150">
        <f aca="true" t="shared" si="3" ref="M3:M9">N3*O3</f>
        <v>5500</v>
      </c>
      <c r="N3" s="85">
        <f aca="true" t="shared" si="4" ref="N3:N9">K3+H3+E3</f>
        <v>55</v>
      </c>
      <c r="O3" s="180">
        <v>100</v>
      </c>
    </row>
    <row r="4" spans="1:15" ht="15">
      <c r="A4" s="86"/>
      <c r="B4" s="87"/>
      <c r="C4" s="104"/>
      <c r="D4" s="88">
        <f t="shared" si="0"/>
        <v>950</v>
      </c>
      <c r="E4" s="89">
        <v>19</v>
      </c>
      <c r="F4" s="90">
        <v>50</v>
      </c>
      <c r="G4" s="91">
        <f t="shared" si="1"/>
        <v>1750</v>
      </c>
      <c r="H4" s="89">
        <v>35</v>
      </c>
      <c r="I4" s="92">
        <v>50</v>
      </c>
      <c r="J4" s="93">
        <f t="shared" si="2"/>
        <v>0</v>
      </c>
      <c r="K4" s="89"/>
      <c r="L4" s="94">
        <v>50</v>
      </c>
      <c r="M4" s="150">
        <f t="shared" si="3"/>
        <v>2700</v>
      </c>
      <c r="N4" s="85">
        <f t="shared" si="4"/>
        <v>54</v>
      </c>
      <c r="O4" s="180">
        <v>50</v>
      </c>
    </row>
    <row r="5" spans="1:15" ht="15">
      <c r="A5" s="91">
        <f>SUM(A2:A4)</f>
        <v>3065</v>
      </c>
      <c r="B5" s="92">
        <f>SUM(B2:B4)</f>
        <v>10128</v>
      </c>
      <c r="C5" s="104"/>
      <c r="D5" s="88">
        <f t="shared" si="0"/>
        <v>420</v>
      </c>
      <c r="E5" s="89">
        <v>21</v>
      </c>
      <c r="F5" s="90">
        <v>20</v>
      </c>
      <c r="G5" s="91">
        <f t="shared" si="1"/>
        <v>0</v>
      </c>
      <c r="H5" s="89"/>
      <c r="I5" s="92">
        <v>20</v>
      </c>
      <c r="J5" s="93">
        <f t="shared" si="2"/>
        <v>0</v>
      </c>
      <c r="K5" s="89"/>
      <c r="L5" s="94">
        <v>20</v>
      </c>
      <c r="M5" s="150">
        <f t="shared" si="3"/>
        <v>420</v>
      </c>
      <c r="N5" s="85">
        <f t="shared" si="4"/>
        <v>21</v>
      </c>
      <c r="O5" s="180">
        <v>20</v>
      </c>
    </row>
    <row r="6" spans="1:15" ht="15">
      <c r="A6" s="150">
        <v>1859</v>
      </c>
      <c r="B6" s="150"/>
      <c r="C6" s="104"/>
      <c r="D6" s="88">
        <f t="shared" si="0"/>
        <v>0</v>
      </c>
      <c r="E6" s="89"/>
      <c r="F6" s="90">
        <v>10</v>
      </c>
      <c r="G6" s="91">
        <f t="shared" si="1"/>
        <v>0</v>
      </c>
      <c r="H6" s="89"/>
      <c r="I6" s="92">
        <v>10</v>
      </c>
      <c r="J6" s="93">
        <f t="shared" si="2"/>
        <v>0</v>
      </c>
      <c r="K6" s="89"/>
      <c r="L6" s="149">
        <v>10</v>
      </c>
      <c r="M6" s="150">
        <f t="shared" si="3"/>
        <v>0</v>
      </c>
      <c r="N6" s="85">
        <f t="shared" si="4"/>
        <v>0</v>
      </c>
      <c r="O6" s="180">
        <v>10</v>
      </c>
    </row>
    <row r="7" spans="1:15" ht="15">
      <c r="A7" s="86"/>
      <c r="B7" s="86"/>
      <c r="C7" s="104"/>
      <c r="D7" s="88">
        <f t="shared" si="0"/>
        <v>0</v>
      </c>
      <c r="E7" s="89"/>
      <c r="F7" s="90">
        <v>5</v>
      </c>
      <c r="G7" s="91">
        <f t="shared" si="1"/>
        <v>0</v>
      </c>
      <c r="H7" s="89"/>
      <c r="I7" s="92">
        <v>5</v>
      </c>
      <c r="J7" s="93">
        <f t="shared" si="2"/>
        <v>0</v>
      </c>
      <c r="K7" s="89"/>
      <c r="L7" s="94">
        <v>5</v>
      </c>
      <c r="M7" s="150">
        <f t="shared" si="3"/>
        <v>0</v>
      </c>
      <c r="N7" s="85">
        <f t="shared" si="4"/>
        <v>0</v>
      </c>
      <c r="O7" s="180">
        <v>5</v>
      </c>
    </row>
    <row r="8" spans="1:15" ht="15">
      <c r="A8" s="86"/>
      <c r="B8" s="86"/>
      <c r="C8" s="104"/>
      <c r="D8" s="88">
        <f t="shared" si="0"/>
        <v>0</v>
      </c>
      <c r="E8" s="89"/>
      <c r="F8" s="90">
        <v>2</v>
      </c>
      <c r="G8" s="91">
        <f t="shared" si="1"/>
        <v>0</v>
      </c>
      <c r="H8" s="89"/>
      <c r="I8" s="92">
        <v>2</v>
      </c>
      <c r="J8" s="93">
        <f t="shared" si="2"/>
        <v>0</v>
      </c>
      <c r="K8" s="89"/>
      <c r="L8" s="94">
        <v>2</v>
      </c>
      <c r="M8" s="150">
        <f t="shared" si="3"/>
        <v>0</v>
      </c>
      <c r="N8" s="85">
        <f t="shared" si="4"/>
        <v>0</v>
      </c>
      <c r="O8" s="180">
        <v>2</v>
      </c>
    </row>
    <row r="9" spans="1:15" ht="15">
      <c r="A9" s="86"/>
      <c r="B9" s="86"/>
      <c r="C9" s="104"/>
      <c r="D9" s="88">
        <f t="shared" si="0"/>
        <v>0</v>
      </c>
      <c r="E9" s="89"/>
      <c r="F9" s="90">
        <v>1</v>
      </c>
      <c r="G9" s="91">
        <f t="shared" si="1"/>
        <v>0</v>
      </c>
      <c r="H9" s="89"/>
      <c r="I9" s="92">
        <v>1</v>
      </c>
      <c r="J9" s="93">
        <f t="shared" si="2"/>
        <v>32</v>
      </c>
      <c r="K9" s="89">
        <v>32</v>
      </c>
      <c r="L9" s="94">
        <v>1</v>
      </c>
      <c r="M9" s="150">
        <f t="shared" si="3"/>
        <v>32</v>
      </c>
      <c r="N9" s="85">
        <f t="shared" si="4"/>
        <v>32</v>
      </c>
      <c r="O9" s="180">
        <v>1</v>
      </c>
    </row>
    <row r="10" spans="1:15" ht="15">
      <c r="A10" s="86"/>
      <c r="B10" s="87"/>
      <c r="C10" s="104"/>
      <c r="D10" s="88">
        <f>E10</f>
        <v>0</v>
      </c>
      <c r="E10" s="89"/>
      <c r="F10" s="90" t="s">
        <v>14</v>
      </c>
      <c r="G10" s="91">
        <f>H10</f>
        <v>0</v>
      </c>
      <c r="H10" s="89"/>
      <c r="I10" s="92" t="s">
        <v>14</v>
      </c>
      <c r="J10" s="93">
        <f>K10</f>
        <v>0</v>
      </c>
      <c r="K10" s="89"/>
      <c r="L10" s="94" t="s">
        <v>14</v>
      </c>
      <c r="M10" s="150">
        <f>N10</f>
        <v>0</v>
      </c>
      <c r="N10" s="85">
        <f>C11</f>
        <v>0</v>
      </c>
      <c r="O10" s="180" t="s">
        <v>14</v>
      </c>
    </row>
    <row r="11" spans="1:15" ht="15.75" thickBot="1">
      <c r="A11" s="95">
        <f>SUM(A6:A10)</f>
        <v>1859</v>
      </c>
      <c r="B11" s="95">
        <f>SUM(B6:B10)</f>
        <v>0</v>
      </c>
      <c r="C11" s="96">
        <f>SUM(C2:C10)</f>
        <v>0</v>
      </c>
      <c r="D11" s="97">
        <f>SUM(D2:D10)</f>
        <v>4870</v>
      </c>
      <c r="E11" s="257" t="s">
        <v>13</v>
      </c>
      <c r="F11" s="258"/>
      <c r="G11" s="98">
        <f>SUM(G2:G10)</f>
        <v>9650</v>
      </c>
      <c r="H11" s="259" t="s">
        <v>13</v>
      </c>
      <c r="I11" s="260"/>
      <c r="J11" s="99">
        <f>SUM(J2:J10)</f>
        <v>532</v>
      </c>
      <c r="K11" s="261" t="s">
        <v>13</v>
      </c>
      <c r="L11" s="262"/>
      <c r="M11" s="88">
        <f>SUM(M2:M10)</f>
        <v>15052</v>
      </c>
      <c r="N11" s="225" t="s">
        <v>13</v>
      </c>
      <c r="O11" s="226"/>
    </row>
    <row r="12" spans="1:15" ht="15">
      <c r="A12" s="7"/>
      <c r="B12" s="7"/>
      <c r="C12" s="7"/>
      <c r="D12" s="100">
        <f>A11+A5</f>
        <v>4924</v>
      </c>
      <c r="E12" s="225" t="s">
        <v>65</v>
      </c>
      <c r="F12" s="248"/>
      <c r="G12" s="101">
        <f>B11+B5</f>
        <v>10128</v>
      </c>
      <c r="H12" s="236" t="s">
        <v>65</v>
      </c>
      <c r="I12" s="237"/>
      <c r="J12" s="102">
        <f>'التقرير اليومي'!D41</f>
        <v>2133</v>
      </c>
      <c r="K12" s="223" t="s">
        <v>65</v>
      </c>
      <c r="L12" s="238"/>
      <c r="M12" s="239" t="s">
        <v>66</v>
      </c>
      <c r="N12" s="240"/>
      <c r="O12" s="241"/>
    </row>
    <row r="13" spans="1:15" ht="15">
      <c r="A13" s="7"/>
      <c r="B13" s="7"/>
      <c r="C13" s="7"/>
      <c r="D13" s="100">
        <f>D11-D12</f>
        <v>-54</v>
      </c>
      <c r="E13" s="225" t="s">
        <v>8</v>
      </c>
      <c r="F13" s="248"/>
      <c r="G13" s="101">
        <f>G11-G12</f>
        <v>-478</v>
      </c>
      <c r="H13" s="236" t="s">
        <v>8</v>
      </c>
      <c r="I13" s="237"/>
      <c r="J13" s="102">
        <f>J11-J12</f>
        <v>-1601</v>
      </c>
      <c r="K13" s="223" t="s">
        <v>8</v>
      </c>
      <c r="L13" s="238"/>
      <c r="M13" s="86"/>
      <c r="N13" s="176" t="s">
        <v>17</v>
      </c>
      <c r="O13" s="87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6">
        <f>'التقرير اليومي'!E41</f>
        <v>0</v>
      </c>
      <c r="N14" s="176" t="s">
        <v>18</v>
      </c>
      <c r="O14" s="87">
        <v>3</v>
      </c>
    </row>
    <row r="15" spans="1:15" ht="15">
      <c r="A15" s="102">
        <f>'التقرير اليومي'!D41</f>
        <v>2133</v>
      </c>
      <c r="B15" s="102" t="s">
        <v>17</v>
      </c>
      <c r="C15" s="102"/>
      <c r="D15" s="7"/>
      <c r="E15" s="7"/>
      <c r="F15" s="7"/>
      <c r="G15" s="7"/>
      <c r="H15" s="7"/>
      <c r="I15" s="7"/>
      <c r="J15" s="7"/>
      <c r="K15" s="7"/>
      <c r="L15" s="7"/>
      <c r="M15" s="246">
        <f>N15+N16</f>
        <v>0</v>
      </c>
      <c r="N15" s="175">
        <f>'التقرير اليومي'!F41</f>
        <v>0</v>
      </c>
      <c r="O15" s="87" t="s">
        <v>85</v>
      </c>
    </row>
    <row r="16" spans="1:15" ht="15">
      <c r="A16" s="102">
        <f>'التقرير اليومي'!E41</f>
        <v>0</v>
      </c>
      <c r="B16" s="102" t="s">
        <v>18</v>
      </c>
      <c r="C16" s="102">
        <f>A16-B5-A5</f>
        <v>-13193</v>
      </c>
      <c r="D16" s="7"/>
      <c r="E16" s="7"/>
      <c r="F16" s="7"/>
      <c r="G16" s="7"/>
      <c r="H16" s="7"/>
      <c r="I16" s="7"/>
      <c r="J16" s="7"/>
      <c r="K16" s="7"/>
      <c r="L16" s="7"/>
      <c r="M16" s="247"/>
      <c r="N16" s="175">
        <f>'التقرير اليومي'!G41</f>
        <v>0</v>
      </c>
      <c r="O16" s="87" t="s">
        <v>86</v>
      </c>
    </row>
    <row r="17" spans="1:15" ht="15">
      <c r="A17" s="102">
        <f>'التقرير اليومي'!F41</f>
        <v>0</v>
      </c>
      <c r="B17" s="102" t="s">
        <v>19</v>
      </c>
      <c r="C17" s="102">
        <f>A17-B11-A11</f>
        <v>-1859</v>
      </c>
      <c r="D17" s="7"/>
      <c r="E17" s="7"/>
      <c r="F17" s="7"/>
      <c r="G17" s="7"/>
      <c r="H17" s="119"/>
      <c r="I17" s="119"/>
      <c r="J17" s="119"/>
      <c r="K17" s="194"/>
      <c r="L17" s="7"/>
      <c r="M17" s="86"/>
      <c r="N17" s="242">
        <v>362816</v>
      </c>
      <c r="O17" s="243"/>
    </row>
    <row r="18" spans="1:15" ht="15">
      <c r="A18" s="102"/>
      <c r="B18" s="102"/>
      <c r="C18" s="102"/>
      <c r="D18" s="7"/>
      <c r="E18" s="7"/>
      <c r="F18" s="7"/>
      <c r="G18" s="7"/>
      <c r="H18" s="119"/>
      <c r="I18" s="119"/>
      <c r="J18" s="119"/>
      <c r="K18" s="194"/>
      <c r="L18" s="7"/>
      <c r="M18" s="86"/>
      <c r="N18" s="242">
        <v>2353622</v>
      </c>
      <c r="O18" s="243"/>
    </row>
    <row r="19" spans="1:15" ht="15">
      <c r="A19" s="102"/>
      <c r="B19" s="102"/>
      <c r="C19" s="102"/>
      <c r="D19" s="7"/>
      <c r="E19" s="7"/>
      <c r="F19" s="7"/>
      <c r="G19" s="7"/>
      <c r="H19" s="7"/>
      <c r="I19" s="7"/>
      <c r="J19" s="7"/>
      <c r="K19" s="194"/>
      <c r="L19" s="7"/>
      <c r="M19" s="88">
        <f>SUM(M13:M18)</f>
        <v>0</v>
      </c>
      <c r="N19" s="225" t="s">
        <v>13</v>
      </c>
      <c r="O19" s="226"/>
    </row>
    <row r="20" spans="1:15" ht="15">
      <c r="A20" s="102"/>
      <c r="B20" s="223"/>
      <c r="C20" s="224"/>
      <c r="D20" s="7"/>
      <c r="E20" s="7"/>
      <c r="F20" s="7"/>
      <c r="G20" s="7"/>
      <c r="H20" s="7"/>
      <c r="I20" s="7"/>
      <c r="J20" s="7" t="s">
        <v>79</v>
      </c>
      <c r="K20" s="195"/>
      <c r="L20" s="7"/>
      <c r="M20" s="86">
        <f>I32</f>
        <v>455</v>
      </c>
      <c r="N20" s="103" t="s">
        <v>42</v>
      </c>
      <c r="O20" s="87">
        <v>0</v>
      </c>
    </row>
    <row r="21" spans="1:15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 t="s">
        <v>69</v>
      </c>
      <c r="L21" s="7"/>
      <c r="M21" s="88">
        <f>M11-M19</f>
        <v>15052</v>
      </c>
      <c r="N21" s="225" t="s">
        <v>62</v>
      </c>
      <c r="O21" s="226"/>
    </row>
    <row r="22" spans="13:15" ht="18.75">
      <c r="M22" s="232" t="s">
        <v>30</v>
      </c>
      <c r="N22" s="233"/>
      <c r="O22" s="181" t="s">
        <v>15</v>
      </c>
    </row>
    <row r="23" spans="13:15" ht="18.75">
      <c r="M23" s="234">
        <v>914443346</v>
      </c>
      <c r="N23" s="235"/>
      <c r="O23" s="181" t="s">
        <v>80</v>
      </c>
    </row>
    <row r="24" spans="13:15" ht="19.5" thickBot="1">
      <c r="M24" s="244" t="s">
        <v>82</v>
      </c>
      <c r="N24" s="245"/>
      <c r="O24" s="182" t="s">
        <v>81</v>
      </c>
    </row>
    <row r="26" ht="13.5" thickBot="1"/>
    <row r="27" spans="9:15" ht="15.75" thickBot="1">
      <c r="I27" s="75">
        <f>K27*J27</f>
        <v>250</v>
      </c>
      <c r="J27" s="76">
        <v>5</v>
      </c>
      <c r="K27" s="77">
        <v>50</v>
      </c>
      <c r="M27" s="101" t="s">
        <v>5</v>
      </c>
      <c r="N27" s="101" t="s">
        <v>67</v>
      </c>
      <c r="O27" s="101" t="s">
        <v>7</v>
      </c>
    </row>
    <row r="28" spans="9:15" ht="15.75" thickBot="1">
      <c r="I28" s="75">
        <f>K28*J28</f>
        <v>200</v>
      </c>
      <c r="J28" s="78">
        <v>10</v>
      </c>
      <c r="K28" s="79">
        <v>20</v>
      </c>
      <c r="M28" s="101">
        <f>N28*O28</f>
        <v>0</v>
      </c>
      <c r="N28" s="89"/>
      <c r="O28" s="101">
        <v>200</v>
      </c>
    </row>
    <row r="29" spans="9:15" ht="15.75" thickBot="1">
      <c r="I29" s="75">
        <f>K29*J29</f>
        <v>0</v>
      </c>
      <c r="J29" s="78"/>
      <c r="K29" s="79">
        <v>10</v>
      </c>
      <c r="M29" s="101">
        <f aca="true" t="shared" si="5" ref="M29:M35">N29*O29</f>
        <v>800</v>
      </c>
      <c r="N29" s="89">
        <v>8</v>
      </c>
      <c r="O29" s="101">
        <v>100</v>
      </c>
    </row>
    <row r="30" spans="9:15" ht="15.75" thickBot="1">
      <c r="I30" s="75">
        <f>K30*J30</f>
        <v>5</v>
      </c>
      <c r="J30" s="78">
        <v>1</v>
      </c>
      <c r="K30" s="79">
        <v>5</v>
      </c>
      <c r="M30" s="101">
        <f t="shared" si="5"/>
        <v>0</v>
      </c>
      <c r="N30" s="89"/>
      <c r="O30" s="101">
        <v>50</v>
      </c>
    </row>
    <row r="31" spans="9:15" ht="15.75" thickBot="1">
      <c r="I31" s="75">
        <f>K31*J31</f>
        <v>0</v>
      </c>
      <c r="J31" s="78"/>
      <c r="K31" s="79">
        <v>1</v>
      </c>
      <c r="M31" s="101">
        <f t="shared" si="5"/>
        <v>0</v>
      </c>
      <c r="N31" s="89"/>
      <c r="O31" s="101">
        <v>20</v>
      </c>
    </row>
    <row r="32" spans="9:15" ht="15.75" thickBot="1">
      <c r="I32" s="117">
        <f>SUM(I27:I31)</f>
        <v>455</v>
      </c>
      <c r="J32" s="231" t="s">
        <v>13</v>
      </c>
      <c r="K32" s="230"/>
      <c r="M32" s="101">
        <f t="shared" si="5"/>
        <v>0</v>
      </c>
      <c r="N32" s="89"/>
      <c r="O32" s="101">
        <v>10</v>
      </c>
    </row>
    <row r="33" spans="9:15" ht="15">
      <c r="I33" s="80">
        <f>الديوان!A3</f>
        <v>3.2560000000000286</v>
      </c>
      <c r="J33" s="227" t="s">
        <v>11</v>
      </c>
      <c r="K33" s="228"/>
      <c r="M33" s="101">
        <f t="shared" si="5"/>
        <v>0</v>
      </c>
      <c r="N33" s="89"/>
      <c r="O33" s="101">
        <v>5</v>
      </c>
    </row>
    <row r="34" spans="9:15" ht="15.75" thickBot="1">
      <c r="I34" s="81">
        <f>I32-I33</f>
        <v>451.74399999999997</v>
      </c>
      <c r="J34" s="229" t="s">
        <v>8</v>
      </c>
      <c r="K34" s="230"/>
      <c r="M34" s="101">
        <f t="shared" si="5"/>
        <v>0</v>
      </c>
      <c r="N34" s="89"/>
      <c r="O34" s="101">
        <v>2</v>
      </c>
    </row>
    <row r="35" spans="13:15" ht="15">
      <c r="M35" s="101">
        <f t="shared" si="5"/>
        <v>13</v>
      </c>
      <c r="N35" s="89">
        <v>13</v>
      </c>
      <c r="O35" s="101">
        <v>1</v>
      </c>
    </row>
    <row r="36" spans="11:15" ht="15">
      <c r="K36" s="184">
        <v>-424</v>
      </c>
      <c r="M36" s="101">
        <f>N36*5</f>
        <v>1030</v>
      </c>
      <c r="N36" s="89">
        <v>206</v>
      </c>
      <c r="O36" s="101" t="s">
        <v>2</v>
      </c>
    </row>
    <row r="37" spans="6:15" ht="15">
      <c r="F37" t="s">
        <v>69</v>
      </c>
      <c r="K37" s="154">
        <v>-1372</v>
      </c>
      <c r="M37" s="102">
        <f>SUM(M28:M36)</f>
        <v>1843</v>
      </c>
      <c r="N37" s="223" t="s">
        <v>68</v>
      </c>
      <c r="O37" s="224"/>
    </row>
    <row r="38" spans="11:15" ht="15">
      <c r="K38" s="153">
        <f>M39</f>
        <v>-2980.2800000000007</v>
      </c>
      <c r="M38" s="102">
        <f>الديوان!A2+الديوان!A3*5+الديوان!A5+الديوان!A6+الديوان!A8+الديوان!A4*4+'التقرير اليومي'!F41</f>
        <v>4823.280000000001</v>
      </c>
      <c r="N38" s="223" t="s">
        <v>65</v>
      </c>
      <c r="O38" s="224"/>
    </row>
    <row r="39" spans="11:15" ht="15">
      <c r="K39" s="153">
        <f>K37-K38</f>
        <v>1608.2800000000007</v>
      </c>
      <c r="M39" s="102">
        <f>M37-M38</f>
        <v>-2980.2800000000007</v>
      </c>
      <c r="N39" s="223" t="s">
        <v>8</v>
      </c>
      <c r="O39" s="224"/>
    </row>
    <row r="40" spans="10:11" ht="12.75">
      <c r="J40" t="s">
        <v>69</v>
      </c>
      <c r="K40" s="183"/>
    </row>
  </sheetData>
  <sheetProtection/>
  <mergeCells count="29"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  <mergeCell ref="H13:I13"/>
    <mergeCell ref="K12:L12"/>
    <mergeCell ref="K13:L13"/>
    <mergeCell ref="B20:C20"/>
    <mergeCell ref="M12:O12"/>
    <mergeCell ref="N38:O38"/>
    <mergeCell ref="N17:O17"/>
    <mergeCell ref="M24:N24"/>
    <mergeCell ref="N18:O18"/>
    <mergeCell ref="M15:M16"/>
    <mergeCell ref="N39:O39"/>
    <mergeCell ref="N19:O19"/>
    <mergeCell ref="J33:K33"/>
    <mergeCell ref="J34:K34"/>
    <mergeCell ref="N21:O21"/>
    <mergeCell ref="N37:O37"/>
    <mergeCell ref="J32:K32"/>
    <mergeCell ref="M22:N22"/>
    <mergeCell ref="M23:N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Samer hg esa</dc:creator>
  <cp:keywords/>
  <dc:description/>
  <cp:lastModifiedBy>thyab</cp:lastModifiedBy>
  <cp:lastPrinted>2018-02-20T07:14:45Z</cp:lastPrinted>
  <dcterms:created xsi:type="dcterms:W3CDTF">2012-05-27T06:24:35Z</dcterms:created>
  <dcterms:modified xsi:type="dcterms:W3CDTF">2018-02-21T06:50:15Z</dcterms:modified>
  <cp:category/>
  <cp:version/>
  <cp:contentType/>
  <cp:contentStatus/>
</cp:coreProperties>
</file>